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4" tabRatio="622" firstSheet="1" activeTab="1"/>
  </bookViews>
  <sheets>
    <sheet name="sablonas" sheetId="1" state="hidden" r:id="rId1"/>
    <sheet name="Moterys" sheetId="2" r:id="rId2"/>
    <sheet name="40 kg" sheetId="3" r:id="rId3"/>
    <sheet name="45 , 50 kg" sheetId="4" r:id="rId4"/>
    <sheet name="55,61kg" sheetId="5" r:id="rId5"/>
    <sheet name="67,73kg" sheetId="6" r:id="rId6"/>
    <sheet name="81 KG,89 KG" sheetId="7" r:id="rId7"/>
    <sheet name="VIRŠ 89 kg" sheetId="8" r:id="rId8"/>
    <sheet name="skaic" sheetId="9" state="hidden" r:id="rId9"/>
    <sheet name="U23" sheetId="10" state="hidden" r:id="rId10"/>
    <sheet name="Lapas3" sheetId="11" state="hidden" r:id="rId11"/>
  </sheets>
  <definedNames/>
  <calcPr fullCalcOnLoad="1"/>
</workbook>
</file>

<file path=xl/sharedStrings.xml><?xml version="1.0" encoding="utf-8"?>
<sst xmlns="http://schemas.openxmlformats.org/spreadsheetml/2006/main" count="2046" uniqueCount="834">
  <si>
    <t>Lietuvos sunkiosios atletikos čempionatas</t>
  </si>
  <si>
    <t>Varžybų protokolas</t>
  </si>
  <si>
    <t>Sportininkų g. 46</t>
  </si>
  <si>
    <t>Klaipėda</t>
  </si>
  <si>
    <t>2016.06.03-04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</si>
  <si>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</si>
  <si>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</si>
  <si>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</si>
  <si>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</si>
  <si>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</si>
  <si>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</si>
  <si>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</si>
  <si>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</si>
  <si>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</si>
  <si>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</si>
  <si>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</si>
  <si>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</si>
  <si>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</si>
  <si>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</si>
  <si>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</si>
  <si>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Tarptautinis s\a turnyras ,,ŽEMAITIJOS TAURĖ"</t>
  </si>
  <si>
    <t>Degaičių seniūnijos sporto salė</t>
  </si>
  <si>
    <t>Telšių r.</t>
  </si>
  <si>
    <t>2020.10.16-17</t>
  </si>
  <si>
    <t>Moterys</t>
  </si>
  <si>
    <t>iki 40 kg</t>
  </si>
  <si>
    <t>Šarkaitė Karina</t>
  </si>
  <si>
    <t>2013.04.30</t>
  </si>
  <si>
    <t>Degaičiai</t>
  </si>
  <si>
    <t>B. Šiaudkulis</t>
  </si>
  <si>
    <t>Jonušaitė Auksė</t>
  </si>
  <si>
    <t>2008.10.03</t>
  </si>
  <si>
    <t>Plungė</t>
  </si>
  <si>
    <t>n18</t>
  </si>
  <si>
    <t>E. Zaniauskas</t>
  </si>
  <si>
    <t>Venckutė Viltė</t>
  </si>
  <si>
    <t>2009.11.02</t>
  </si>
  <si>
    <t>n24</t>
  </si>
  <si>
    <t>iki 45 kg</t>
  </si>
  <si>
    <t>Litvinaitė Elija</t>
  </si>
  <si>
    <t>2008.12.04</t>
  </si>
  <si>
    <t>Kretinga</t>
  </si>
  <si>
    <t>A. Bušeckas</t>
  </si>
  <si>
    <t>Vozgirdaitė Viltė</t>
  </si>
  <si>
    <t>2009.05.12</t>
  </si>
  <si>
    <t>Šukytė Saulė</t>
  </si>
  <si>
    <t>2009.07.17</t>
  </si>
  <si>
    <t>n32</t>
  </si>
  <si>
    <t>iki 49 kg</t>
  </si>
  <si>
    <t xml:space="preserve">     </t>
  </si>
  <si>
    <t>Tumkutė Paulina</t>
  </si>
  <si>
    <t>2004.00.00</t>
  </si>
  <si>
    <t>37n</t>
  </si>
  <si>
    <t>Remėzaitė Brigita</t>
  </si>
  <si>
    <t>2005.00.00</t>
  </si>
  <si>
    <t>iki 55 kg</t>
  </si>
  <si>
    <t>Gargždai</t>
  </si>
  <si>
    <t>E. Šauklys</t>
  </si>
  <si>
    <t>Jenšauskytė Aistrėja</t>
  </si>
  <si>
    <t>Dabkutė Viktorija</t>
  </si>
  <si>
    <t>Maračauskaitė Eligija</t>
  </si>
  <si>
    <t>GINT.Saulė</t>
  </si>
  <si>
    <t>M\Z Šimkai</t>
  </si>
  <si>
    <t>iki 59 kg</t>
  </si>
  <si>
    <t>Čenkutė Gabrielė</t>
  </si>
  <si>
    <t>Čenkutė Skaistė</t>
  </si>
  <si>
    <t>Bareikytė Vineta</t>
  </si>
  <si>
    <t>2005.06.29</t>
  </si>
  <si>
    <t>Rokiškis</t>
  </si>
  <si>
    <t>n23</t>
  </si>
  <si>
    <t>n30</t>
  </si>
  <si>
    <t>J. Aleksiejus</t>
  </si>
  <si>
    <t>Sunžėnaitė Vesta</t>
  </si>
  <si>
    <t>n15</t>
  </si>
  <si>
    <t>Kėsutė Kamilė</t>
  </si>
  <si>
    <t>2008.05.28</t>
  </si>
  <si>
    <t>n17</t>
  </si>
  <si>
    <t>n20</t>
  </si>
  <si>
    <t>iki 64 kg</t>
  </si>
  <si>
    <t>Maskolaitytė Beata</t>
  </si>
  <si>
    <t>2003.10.24</t>
  </si>
  <si>
    <t>Vilnius</t>
  </si>
  <si>
    <t>Vilkaitytė Giedrė</t>
  </si>
  <si>
    <t>2004.09.17</t>
  </si>
  <si>
    <t>M. Žvirblys</t>
  </si>
  <si>
    <t>Norvilatė Milena</t>
  </si>
  <si>
    <t>2006.07.18</t>
  </si>
  <si>
    <t>R. Norvilas</t>
  </si>
  <si>
    <t>Selezniova Kotryna</t>
  </si>
  <si>
    <t>2005.03.01</t>
  </si>
  <si>
    <t>iki 71 kg</t>
  </si>
  <si>
    <t>Jakaitė Lijana</t>
  </si>
  <si>
    <t>1998.08.02</t>
  </si>
  <si>
    <t xml:space="preserve">                + 71 kg</t>
  </si>
  <si>
    <t>Miliauskaitė Monika</t>
  </si>
  <si>
    <t>1990.04.25</t>
  </si>
  <si>
    <t>M. Janulis</t>
  </si>
  <si>
    <t>Solovėj Gabrielė</t>
  </si>
  <si>
    <t>1989.11.10</t>
  </si>
  <si>
    <t>Malyševa Karina</t>
  </si>
  <si>
    <t>2004.12.10</t>
  </si>
  <si>
    <t>Bogdelytė Airida</t>
  </si>
  <si>
    <t>1990.00.00</t>
  </si>
  <si>
    <t>40 kg</t>
  </si>
  <si>
    <t>KREIŠMONTAS Emilis</t>
  </si>
  <si>
    <t>2011.08.14</t>
  </si>
  <si>
    <t>Savickis Dovydas</t>
  </si>
  <si>
    <t>2010.09.05</t>
  </si>
  <si>
    <t>n27</t>
  </si>
  <si>
    <t>Dobrovolskis Vitalijus</t>
  </si>
  <si>
    <t>2011.00.00</t>
  </si>
  <si>
    <t>Kunigonis Vytautas</t>
  </si>
  <si>
    <t>2006.07.23</t>
  </si>
  <si>
    <t>Marijampolė</t>
  </si>
  <si>
    <t>A.Kirkliauskas</t>
  </si>
  <si>
    <t>Galkauskas Markas</t>
  </si>
  <si>
    <t>2009.08.27</t>
  </si>
  <si>
    <t>G.Kuncevičius</t>
  </si>
  <si>
    <t>Adomėnas Martynas</t>
  </si>
  <si>
    <t>Kisielius Giedrius</t>
  </si>
  <si>
    <t>2008.04.14</t>
  </si>
  <si>
    <t>M/Z Šimkai</t>
  </si>
  <si>
    <t>Buzas Evaldas</t>
  </si>
  <si>
    <t>2008.00.00</t>
  </si>
  <si>
    <t>Alytus</t>
  </si>
  <si>
    <t>J. Nevecka</t>
  </si>
  <si>
    <t>Dereškevičius Danielius</t>
  </si>
  <si>
    <t>2011.03.04</t>
  </si>
  <si>
    <t>Macius Jokūbas</t>
  </si>
  <si>
    <t>2011.06.08</t>
  </si>
  <si>
    <t>B.Šiaudkulis</t>
  </si>
  <si>
    <t>Vaskelevičius Eitvydas</t>
  </si>
  <si>
    <t>2007.05.10</t>
  </si>
  <si>
    <t>Pilvinis Emilis</t>
  </si>
  <si>
    <t>n13</t>
  </si>
  <si>
    <t>Paulauskas Justas</t>
  </si>
  <si>
    <t>2012.00.00</t>
  </si>
  <si>
    <t>n12</t>
  </si>
  <si>
    <t>45 kg</t>
  </si>
  <si>
    <t>50 kg</t>
  </si>
  <si>
    <t>55 kg</t>
  </si>
  <si>
    <t>Šumnauskas Hubertas</t>
  </si>
  <si>
    <t>2007.11.10</t>
  </si>
  <si>
    <t>Panevežys</t>
  </si>
  <si>
    <t>n37</t>
  </si>
  <si>
    <t>n44</t>
  </si>
  <si>
    <t>D.Sužiedelis</t>
  </si>
  <si>
    <t>Asijavičius Rasvydas</t>
  </si>
  <si>
    <t>2008.08.15</t>
  </si>
  <si>
    <t>Jonušas Vakaris</t>
  </si>
  <si>
    <t>2007.02.03</t>
  </si>
  <si>
    <t>Kurjatov Dmitrij</t>
  </si>
  <si>
    <t>2009.07.29</t>
  </si>
  <si>
    <t>Selezniov Emilijus</t>
  </si>
  <si>
    <t>2007.03.09</t>
  </si>
  <si>
    <t>Banys Pijus</t>
  </si>
  <si>
    <t>Eigirdas Ruslanas</t>
  </si>
  <si>
    <t>2007.10.23</t>
  </si>
  <si>
    <t>Zemeckis Augustas</t>
  </si>
  <si>
    <t>50kg</t>
  </si>
  <si>
    <t>Arbačiauskas Aristėjas</t>
  </si>
  <si>
    <t>2008.07.25</t>
  </si>
  <si>
    <t>Tubelis Titas</t>
  </si>
  <si>
    <t>2009.07.08</t>
  </si>
  <si>
    <t>n21</t>
  </si>
  <si>
    <t xml:space="preserve">Kisielius Ugnius </t>
  </si>
  <si>
    <t>2010.01.27</t>
  </si>
  <si>
    <t>Viselga Mantas</t>
  </si>
  <si>
    <t>2006.00.00</t>
  </si>
  <si>
    <t>Alytaus r.</t>
  </si>
  <si>
    <t>Domarkas Lukas</t>
  </si>
  <si>
    <t>2007.09.07</t>
  </si>
  <si>
    <t>n48</t>
  </si>
  <si>
    <t>Šiaulevičius Karolis</t>
  </si>
  <si>
    <t>2007.04.26</t>
  </si>
  <si>
    <t>n35</t>
  </si>
  <si>
    <t>n43</t>
  </si>
  <si>
    <t>Maier Erik</t>
  </si>
  <si>
    <t>2006.02.12</t>
  </si>
  <si>
    <t>Čovbanas Justinas</t>
  </si>
  <si>
    <t>2004.01.25</t>
  </si>
  <si>
    <t>n41</t>
  </si>
  <si>
    <t>n54</t>
  </si>
  <si>
    <t>Urnėžius Domas</t>
  </si>
  <si>
    <t>2005.</t>
  </si>
  <si>
    <t>n46</t>
  </si>
  <si>
    <t>n60</t>
  </si>
  <si>
    <t>Brazdeikis Nojus</t>
  </si>
  <si>
    <t>2007.11.11</t>
  </si>
  <si>
    <t>Jukša Dovydas</t>
  </si>
  <si>
    <t>2010.02.11</t>
  </si>
  <si>
    <t>Ustinovas Laurynas</t>
  </si>
  <si>
    <t>Jasiukonis Šarūnas</t>
  </si>
  <si>
    <t>n25</t>
  </si>
  <si>
    <t>J.Aleksiejus</t>
  </si>
  <si>
    <t>Kaulius Vilius</t>
  </si>
  <si>
    <t>2004.06.17</t>
  </si>
  <si>
    <t>E.Zaniauskas</t>
  </si>
  <si>
    <t>Raudys Linas</t>
  </si>
  <si>
    <t>Stonys Nojus</t>
  </si>
  <si>
    <t>2005.08.20</t>
  </si>
  <si>
    <t>E.Šauklys</t>
  </si>
  <si>
    <t>Dagilis Dominykas</t>
  </si>
  <si>
    <t>2009.03.01</t>
  </si>
  <si>
    <t>Malinauskas Justas</t>
  </si>
  <si>
    <t>2008.04.30</t>
  </si>
  <si>
    <t>Baliuka Atas</t>
  </si>
  <si>
    <t>2003.09.17</t>
  </si>
  <si>
    <t>n62</t>
  </si>
  <si>
    <t>Bieliauskis Armandas</t>
  </si>
  <si>
    <t>2005.10.07</t>
  </si>
  <si>
    <t>GINT. Saulė</t>
  </si>
  <si>
    <t>Remėza Orestas</t>
  </si>
  <si>
    <t>2003.</t>
  </si>
  <si>
    <t>Maračauskas Dovydas</t>
  </si>
  <si>
    <t>2004.</t>
  </si>
  <si>
    <t>Mažonas Dovydas</t>
  </si>
  <si>
    <t>Eirošius Arminas</t>
  </si>
  <si>
    <t>Adomėnas Pijus</t>
  </si>
  <si>
    <t>2006.03.14</t>
  </si>
  <si>
    <t>Ustinovas Laimonas</t>
  </si>
  <si>
    <t>2007.09.12</t>
  </si>
  <si>
    <t>2006.06.12</t>
  </si>
  <si>
    <t>Buteikis Gediminas</t>
  </si>
  <si>
    <t>n88</t>
  </si>
  <si>
    <t>n107</t>
  </si>
  <si>
    <t>Baltrėnas Giedrius</t>
  </si>
  <si>
    <t>2005.05.17</t>
  </si>
  <si>
    <t>n64</t>
  </si>
  <si>
    <t>Domarkas Mantas</t>
  </si>
  <si>
    <t>2010.03.01</t>
  </si>
  <si>
    <t>Rapševičius Matas</t>
  </si>
  <si>
    <t>2005.10.01</t>
  </si>
  <si>
    <t>n45</t>
  </si>
  <si>
    <t>n66</t>
  </si>
  <si>
    <t>Valančius Orestas</t>
  </si>
  <si>
    <t>2008.11.01</t>
  </si>
  <si>
    <t>Daunoras Aurimas</t>
  </si>
  <si>
    <t>2005.05.23</t>
  </si>
  <si>
    <t>Macesovič Danielius</t>
  </si>
  <si>
    <t>2003.12.18</t>
  </si>
  <si>
    <t>Žukauskas Aivaras</t>
  </si>
  <si>
    <t>2004.01.29</t>
  </si>
  <si>
    <t>n87</t>
  </si>
  <si>
    <t>n110</t>
  </si>
  <si>
    <t>Mikšta Justas</t>
  </si>
  <si>
    <t>2007.03.20</t>
  </si>
  <si>
    <t>Bagočius Tadas</t>
  </si>
  <si>
    <t>Gasiunas Tomas</t>
  </si>
  <si>
    <t>2007.06.22</t>
  </si>
  <si>
    <t>81 kg, 89 kg</t>
  </si>
  <si>
    <t>iki 81 kg</t>
  </si>
  <si>
    <t>Pronskus Deividas</t>
  </si>
  <si>
    <t>2004.09.22</t>
  </si>
  <si>
    <t>n42</t>
  </si>
  <si>
    <t>Venckus Gvidas</t>
  </si>
  <si>
    <t>Mažonas Deivydas</t>
  </si>
  <si>
    <t>Kavaliauskas Karolis</t>
  </si>
  <si>
    <t>2004.10.06</t>
  </si>
  <si>
    <t>Jasudis Domantas</t>
  </si>
  <si>
    <t>2007.07.10</t>
  </si>
  <si>
    <t>n40</t>
  </si>
  <si>
    <t>Eglynas Erlandas</t>
  </si>
  <si>
    <t>2003.01.21</t>
  </si>
  <si>
    <t xml:space="preserve">Kralikas Audrius </t>
  </si>
  <si>
    <t>2003.01.17</t>
  </si>
  <si>
    <t>iki 89 kg</t>
  </si>
  <si>
    <t>Dobrovolskis Jomantas</t>
  </si>
  <si>
    <t>Dargužis Martynas</t>
  </si>
  <si>
    <t>2004.07.13</t>
  </si>
  <si>
    <t>Mikšta Paulius</t>
  </si>
  <si>
    <t>2003.04.01</t>
  </si>
  <si>
    <t>n67</t>
  </si>
  <si>
    <t>n90</t>
  </si>
  <si>
    <t>Galginas Arūnas</t>
  </si>
  <si>
    <t>2004.06.29</t>
  </si>
  <si>
    <t>n33</t>
  </si>
  <si>
    <t xml:space="preserve">Norkus Emilis </t>
  </si>
  <si>
    <t>2008.08.21</t>
  </si>
  <si>
    <t>G. Saulė</t>
  </si>
  <si>
    <t>Tauginas Laurynas</t>
  </si>
  <si>
    <t>2003.03.05</t>
  </si>
  <si>
    <t>n50</t>
  </si>
  <si>
    <t>n63</t>
  </si>
  <si>
    <t>Lydis Gytis</t>
  </si>
  <si>
    <t>2006.</t>
  </si>
  <si>
    <t>n58</t>
  </si>
  <si>
    <t>n80</t>
  </si>
  <si>
    <t>virš  89 kg</t>
  </si>
  <si>
    <t>Lukšas Benas</t>
  </si>
  <si>
    <t>Bogomolovas Aivenas</t>
  </si>
  <si>
    <t>2007.05.07</t>
  </si>
  <si>
    <t>Virkietis Karolis</t>
  </si>
  <si>
    <t>Stonkus Kristupas</t>
  </si>
  <si>
    <t>2003.11.06</t>
  </si>
  <si>
    <t>n81</t>
  </si>
  <si>
    <t>Barkus Deivydas</t>
  </si>
  <si>
    <t>Viršilas Mindaugas</t>
  </si>
  <si>
    <t>2005.01.05</t>
  </si>
  <si>
    <t>Juknys Julius</t>
  </si>
  <si>
    <t>2003.08.27</t>
  </si>
  <si>
    <t>60n</t>
  </si>
  <si>
    <t>n</t>
  </si>
  <si>
    <t>Kmieliauskas Airidas</t>
  </si>
  <si>
    <t>2005.02.28</t>
  </si>
  <si>
    <t>A. Kirkliauskas</t>
  </si>
  <si>
    <t>Telšiai</t>
  </si>
  <si>
    <t>2007.</t>
  </si>
  <si>
    <t xml:space="preserve"> </t>
  </si>
  <si>
    <t>56 kg</t>
  </si>
  <si>
    <t>Nevecka Jonas</t>
  </si>
  <si>
    <t>1992.04.24</t>
  </si>
  <si>
    <t>Alytaus raj</t>
  </si>
  <si>
    <t>n168</t>
  </si>
  <si>
    <t>B.Vyšniauskas</t>
  </si>
  <si>
    <t>Eismantas Keršys</t>
  </si>
  <si>
    <t>1999.10.06</t>
  </si>
  <si>
    <t>n120</t>
  </si>
  <si>
    <t>n145</t>
  </si>
  <si>
    <t>T. Statkevičius</t>
  </si>
  <si>
    <t>Povilas Mečajus</t>
  </si>
  <si>
    <t>2000.03.13</t>
  </si>
  <si>
    <t>T.Statkevičius</t>
  </si>
  <si>
    <t>Ernestas Griškevičius</t>
  </si>
  <si>
    <t>1999.11.08</t>
  </si>
  <si>
    <t>R. Karalevičius</t>
  </si>
  <si>
    <t>Aurimas Kašėta</t>
  </si>
  <si>
    <t>2000.06.23</t>
  </si>
  <si>
    <t>n73</t>
  </si>
  <si>
    <t xml:space="preserve">Edvinas Butkevičius    </t>
  </si>
  <si>
    <t>1997.02.18</t>
  </si>
  <si>
    <t xml:space="preserve">Domantas Kastanavičius  </t>
  </si>
  <si>
    <t>2000.10.31</t>
  </si>
  <si>
    <t>n100</t>
  </si>
  <si>
    <t>Edvinas Bojevas</t>
  </si>
  <si>
    <t>1999.01.12</t>
  </si>
  <si>
    <t>n70</t>
  </si>
  <si>
    <t>Laurynas Gegužis</t>
  </si>
  <si>
    <t>1997.12.26</t>
  </si>
  <si>
    <t>n83</t>
  </si>
  <si>
    <t>Gytis Černiauskas</t>
  </si>
  <si>
    <t>2000.04.18</t>
  </si>
  <si>
    <t>Raidas Būžinskas</t>
  </si>
  <si>
    <t>2003.10.12</t>
  </si>
  <si>
    <t>Ailandas Skilinskas</t>
  </si>
  <si>
    <t>1998 08 02</t>
  </si>
  <si>
    <t>Šidiškis Arnas</t>
  </si>
  <si>
    <t>1990.07.05</t>
  </si>
  <si>
    <t>Anykščiai</t>
  </si>
  <si>
    <t>n160</t>
  </si>
  <si>
    <t>n165</t>
  </si>
  <si>
    <t>n190</t>
  </si>
  <si>
    <t>A.Ananka</t>
  </si>
  <si>
    <t>Miškeliūnas Tomas</t>
  </si>
  <si>
    <t>2001.09.01</t>
  </si>
  <si>
    <t>n85</t>
  </si>
  <si>
    <t>Pocius Tadas</t>
  </si>
  <si>
    <t>1994.03.04</t>
  </si>
  <si>
    <t>n112</t>
  </si>
  <si>
    <t>n140</t>
  </si>
  <si>
    <t>n143</t>
  </si>
  <si>
    <t>Janulis Mindaugas</t>
  </si>
  <si>
    <t>1994.06.13</t>
  </si>
  <si>
    <t>-</t>
  </si>
  <si>
    <t>Skapas Ramūnas</t>
  </si>
  <si>
    <t>2002.02.09</t>
  </si>
  <si>
    <t>Dilys Mindaugas</t>
  </si>
  <si>
    <t>2000.05.28</t>
  </si>
  <si>
    <t>Puodžiūnas Matas</t>
  </si>
  <si>
    <t>2000.10.14</t>
  </si>
  <si>
    <t>Klimanskas Gytis</t>
  </si>
  <si>
    <t>2002.10.13</t>
  </si>
  <si>
    <t>n55</t>
  </si>
  <si>
    <t>Statauskas Lukas</t>
  </si>
  <si>
    <t>2001.06.20</t>
  </si>
  <si>
    <t>n39</t>
  </si>
  <si>
    <t>A.Šidiškis</t>
  </si>
  <si>
    <t>Orlovas Benjaminas</t>
  </si>
  <si>
    <t>2001.07.03</t>
  </si>
  <si>
    <t xml:space="preserve">Gytis Klimanskas </t>
  </si>
  <si>
    <t xml:space="preserve">Anykščiai </t>
  </si>
  <si>
    <t>n53</t>
  </si>
  <si>
    <t>Gediminas Januša</t>
  </si>
  <si>
    <t>1984.07.09</t>
  </si>
  <si>
    <t>Birštonas</t>
  </si>
  <si>
    <t>n114</t>
  </si>
  <si>
    <t>n151</t>
  </si>
  <si>
    <t>Matazinskas</t>
  </si>
  <si>
    <t>Vyšniauskas Edvinas</t>
  </si>
  <si>
    <t>1987.04.28</t>
  </si>
  <si>
    <t>Brasa</t>
  </si>
  <si>
    <t>n117</t>
  </si>
  <si>
    <t>n146</t>
  </si>
  <si>
    <t>E.Vyšniauskas</t>
  </si>
  <si>
    <t>Vilnius (Brasa)</t>
  </si>
  <si>
    <t xml:space="preserve">Simas Vaitkus </t>
  </si>
  <si>
    <t>1996.12.31</t>
  </si>
  <si>
    <t>n92</t>
  </si>
  <si>
    <t xml:space="preserve">Lukas Bitinaitis </t>
  </si>
  <si>
    <t>1995.02.21</t>
  </si>
  <si>
    <t>n95</t>
  </si>
  <si>
    <t>n115</t>
  </si>
  <si>
    <t xml:space="preserve">Povilas Šilaika </t>
  </si>
  <si>
    <t>1994.12.04</t>
  </si>
  <si>
    <t>n105</t>
  </si>
  <si>
    <t xml:space="preserve">Denis Jermak </t>
  </si>
  <si>
    <t>1989.09.26</t>
  </si>
  <si>
    <t>Jurkša Mindaugas</t>
  </si>
  <si>
    <t>1992.10.14</t>
  </si>
  <si>
    <t>Tamošauskas Raimondas</t>
  </si>
  <si>
    <t>1987.06.15</t>
  </si>
  <si>
    <t>Mikutis Sigitas</t>
  </si>
  <si>
    <t>1995.06.10</t>
  </si>
  <si>
    <t>Rastenis Artūnas</t>
  </si>
  <si>
    <t>1988.09.14</t>
  </si>
  <si>
    <t>Stonkus Karolis</t>
  </si>
  <si>
    <t>2001.04.12</t>
  </si>
  <si>
    <t>Lukauskas Giedrius</t>
  </si>
  <si>
    <t>1993.05.03</t>
  </si>
  <si>
    <t>Vincevičius Lukas</t>
  </si>
  <si>
    <t>1995.07.24</t>
  </si>
  <si>
    <t>Stonkus Dovydas</t>
  </si>
  <si>
    <t>1998.09.03</t>
  </si>
  <si>
    <t>Daukša Žydrūnas</t>
  </si>
  <si>
    <t>1994.02.24</t>
  </si>
  <si>
    <t>Mažeika Justinas</t>
  </si>
  <si>
    <t>1995.10.21</t>
  </si>
  <si>
    <t>Rytis Veverskis</t>
  </si>
  <si>
    <t>1998.12.09</t>
  </si>
  <si>
    <t>Jurbarkas</t>
  </si>
  <si>
    <t>R.Slavikas</t>
  </si>
  <si>
    <t>Deividas Tamuliūnas</t>
  </si>
  <si>
    <t>1998.06.07</t>
  </si>
  <si>
    <t>Aurelijus Gražinskas</t>
  </si>
  <si>
    <t>1999.10.19</t>
  </si>
  <si>
    <t>Jurbarko r.</t>
  </si>
  <si>
    <t>R. Slavikas</t>
  </si>
  <si>
    <t>Jurašūnas Radvilas</t>
  </si>
  <si>
    <t>1999.06.16</t>
  </si>
  <si>
    <t>Kaunas</t>
  </si>
  <si>
    <t>n102</t>
  </si>
  <si>
    <t>J.Janulevičius</t>
  </si>
  <si>
    <t>Valskis Povilas</t>
  </si>
  <si>
    <t>2001.11.23</t>
  </si>
  <si>
    <t>n113</t>
  </si>
  <si>
    <t>Didžbalis Aurimas</t>
  </si>
  <si>
    <t>n212</t>
  </si>
  <si>
    <t>B. Vyšniauskas</t>
  </si>
  <si>
    <t>Lichovoj Sergej</t>
  </si>
  <si>
    <t>1993.07.27</t>
  </si>
  <si>
    <t>n155</t>
  </si>
  <si>
    <t>Šlevinskis Vincas</t>
  </si>
  <si>
    <t>1990.01.15</t>
  </si>
  <si>
    <t>n136</t>
  </si>
  <si>
    <t>Rimkus Mindaugas</t>
  </si>
  <si>
    <t>1999.02.28</t>
  </si>
  <si>
    <t>n121</t>
  </si>
  <si>
    <t>Remėza Egidijus</t>
  </si>
  <si>
    <t>1983.04.03</t>
  </si>
  <si>
    <t>Sudentas Ernestas</t>
  </si>
  <si>
    <t>1994.10.26</t>
  </si>
  <si>
    <t>n171</t>
  </si>
  <si>
    <t>Švežas Lukas</t>
  </si>
  <si>
    <t>2001.01.23</t>
  </si>
  <si>
    <t>Med. P.</t>
  </si>
  <si>
    <t>Songaila Vincentas</t>
  </si>
  <si>
    <t>2001.01.01</t>
  </si>
  <si>
    <t>S. Miečius</t>
  </si>
  <si>
    <t>Mikalauskas Edvinas</t>
  </si>
  <si>
    <t>1999.01.28</t>
  </si>
  <si>
    <t>Jurevičius Benas</t>
  </si>
  <si>
    <t>1996.07.31</t>
  </si>
  <si>
    <t>Cancingeris Julius</t>
  </si>
  <si>
    <t>1998.12.18</t>
  </si>
  <si>
    <t>Liulaitis Lukas</t>
  </si>
  <si>
    <t>1999.03.05</t>
  </si>
  <si>
    <t>Galdikas Darius</t>
  </si>
  <si>
    <t>2000.10.26</t>
  </si>
  <si>
    <t>n125</t>
  </si>
  <si>
    <t>Balsas Domantas</t>
  </si>
  <si>
    <t>2001.05.13</t>
  </si>
  <si>
    <t>n78</t>
  </si>
  <si>
    <t>Norbutas Audrius</t>
  </si>
  <si>
    <t>1990.09.28</t>
  </si>
  <si>
    <t>Knietas Mantas</t>
  </si>
  <si>
    <t>1999.07.22</t>
  </si>
  <si>
    <t>Rudaitis Deividas</t>
  </si>
  <si>
    <t>2002.07.05</t>
  </si>
  <si>
    <t>Paugas Justas</t>
  </si>
  <si>
    <t>1997.09.26</t>
  </si>
  <si>
    <t>R. Pangonis V. Šlevinskis</t>
  </si>
  <si>
    <t>Kubilius Armandas</t>
  </si>
  <si>
    <t>1999.02.01</t>
  </si>
  <si>
    <t>Ambarcamianas Tomas</t>
  </si>
  <si>
    <t>1998.06.13</t>
  </si>
  <si>
    <t>Strumila Mindaugas</t>
  </si>
  <si>
    <t>1999.03.06</t>
  </si>
  <si>
    <t>Rimas Modestas</t>
  </si>
  <si>
    <t>2000.10.17</t>
  </si>
  <si>
    <t>n86</t>
  </si>
  <si>
    <t>Čadovič Jevgenij</t>
  </si>
  <si>
    <t>Rimša Justas</t>
  </si>
  <si>
    <t>1991.11.18</t>
  </si>
  <si>
    <t>Vaičius Jonas</t>
  </si>
  <si>
    <t>1999.06.24</t>
  </si>
  <si>
    <t>Antanaitis Laurynas</t>
  </si>
  <si>
    <t>1995.07.09</t>
  </si>
  <si>
    <t>Klp-Mar.</t>
  </si>
  <si>
    <t>n150</t>
  </si>
  <si>
    <t>A. Kirkl. B. Vyšn.</t>
  </si>
  <si>
    <t>Li-čin-chai Tomas</t>
  </si>
  <si>
    <t>1993.01.11</t>
  </si>
  <si>
    <t>Klp-Šilutė</t>
  </si>
  <si>
    <t>n147</t>
  </si>
  <si>
    <t>B. Vyšn. L.Ličinchai</t>
  </si>
  <si>
    <t>Vitkauskas Mantas</t>
  </si>
  <si>
    <t>Klp-Telšiai</t>
  </si>
  <si>
    <t>B.Vyšn.-M.Šimkus</t>
  </si>
  <si>
    <t>Butkus Einaras</t>
  </si>
  <si>
    <t>1998.07.28</t>
  </si>
  <si>
    <t>Kriaučiūnas Adomas</t>
  </si>
  <si>
    <t>1996.05.21</t>
  </si>
  <si>
    <t>Riebžda Renatas</t>
  </si>
  <si>
    <t>1998.06.20</t>
  </si>
  <si>
    <t>Vaseris Rokas</t>
  </si>
  <si>
    <t>2001.02.22</t>
  </si>
  <si>
    <t>Paksas Karolis</t>
  </si>
  <si>
    <t>1999.03.14</t>
  </si>
  <si>
    <t>n82</t>
  </si>
  <si>
    <t>Norkus Martynas</t>
  </si>
  <si>
    <t>2001.06.19</t>
  </si>
  <si>
    <t>Kalvaitis Eimantas</t>
  </si>
  <si>
    <t>1993.05.24</t>
  </si>
  <si>
    <t>n142</t>
  </si>
  <si>
    <t>Kmieliauskas Domantas</t>
  </si>
  <si>
    <t>1997.07.08</t>
  </si>
  <si>
    <t>Ernestas Večkys</t>
  </si>
  <si>
    <t>1998.08.12</t>
  </si>
  <si>
    <t>Kalvaitis Tomas</t>
  </si>
  <si>
    <t>1999.12.29</t>
  </si>
  <si>
    <t xml:space="preserve">Marijampolė </t>
  </si>
  <si>
    <t>n75</t>
  </si>
  <si>
    <t xml:space="preserve">Vincentas Skirka </t>
  </si>
  <si>
    <t>1997.07.18</t>
  </si>
  <si>
    <t>n126</t>
  </si>
  <si>
    <t>Žilvinas Žilinskas</t>
  </si>
  <si>
    <t>2001.11.02</t>
  </si>
  <si>
    <t>Bakūnas Radvilas</t>
  </si>
  <si>
    <t>1995.07.12</t>
  </si>
  <si>
    <t>n135</t>
  </si>
  <si>
    <t>Marčiūlynas Povilas</t>
  </si>
  <si>
    <t>1999.04.20</t>
  </si>
  <si>
    <t>R. Jarašiūnas</t>
  </si>
  <si>
    <t>Mantas Stanevičius</t>
  </si>
  <si>
    <t>1998.02.15</t>
  </si>
  <si>
    <t>n76</t>
  </si>
  <si>
    <t xml:space="preserve">Petras Barauskas </t>
  </si>
  <si>
    <t>1998.06.29</t>
  </si>
  <si>
    <t>Airidas Rimkevičius</t>
  </si>
  <si>
    <t>1999.07.10</t>
  </si>
  <si>
    <t xml:space="preserve">Martynas Brokas </t>
  </si>
  <si>
    <t>1994.12.25</t>
  </si>
  <si>
    <t>Med. P</t>
  </si>
  <si>
    <t xml:space="preserve">Justas Jurkša </t>
  </si>
  <si>
    <t>1996.01.30</t>
  </si>
  <si>
    <t xml:space="preserve">Haris Kandiba </t>
  </si>
  <si>
    <t>2000.07.27</t>
  </si>
  <si>
    <t>n65</t>
  </si>
  <si>
    <t>Emilis Beneta</t>
  </si>
  <si>
    <t>1998.12.10</t>
  </si>
  <si>
    <t>Domantas Lelešius</t>
  </si>
  <si>
    <t>1998.08.16</t>
  </si>
  <si>
    <t xml:space="preserve">Tadas Čemerka </t>
  </si>
  <si>
    <t>2002.05.24</t>
  </si>
  <si>
    <t>n47</t>
  </si>
  <si>
    <t xml:space="preserve">Edvinas Simanaitis </t>
  </si>
  <si>
    <t>2001.02.02</t>
  </si>
  <si>
    <t>Redas Marčiukaitis</t>
  </si>
  <si>
    <t>1998.07.03</t>
  </si>
  <si>
    <t xml:space="preserve">Deivydas Strolys </t>
  </si>
  <si>
    <t>2003.07.12</t>
  </si>
  <si>
    <t>Germantas Kalasinskas</t>
  </si>
  <si>
    <t>1998.03.11</t>
  </si>
  <si>
    <t>Airidas Kmieliauskas</t>
  </si>
  <si>
    <t>Lapinskas Mindaugas</t>
  </si>
  <si>
    <t>2001.03.31</t>
  </si>
  <si>
    <t>Pan-Anykšs</t>
  </si>
  <si>
    <t>E.G.Čeponis,A.Ananka</t>
  </si>
  <si>
    <t>Šuiskij Viktoras</t>
  </si>
  <si>
    <t>1997.09.22</t>
  </si>
  <si>
    <t>Panevėžys</t>
  </si>
  <si>
    <t>G.Čeponis</t>
  </si>
  <si>
    <t>Sužiedelis Dovydas</t>
  </si>
  <si>
    <t>1992.10.30</t>
  </si>
  <si>
    <t>n118</t>
  </si>
  <si>
    <t>n152</t>
  </si>
  <si>
    <t>Čeponis Egidijus</t>
  </si>
  <si>
    <t>1982.10.04</t>
  </si>
  <si>
    <t>E.Čeponis</t>
  </si>
  <si>
    <t>Kalunda Kęstutis</t>
  </si>
  <si>
    <t>1974.05.25</t>
  </si>
  <si>
    <t>Sokolovas Lukas</t>
  </si>
  <si>
    <t>2000.08.18</t>
  </si>
  <si>
    <t>E. Čeponis</t>
  </si>
  <si>
    <t>Janulevičius Mindaugas</t>
  </si>
  <si>
    <t>2000.08.04</t>
  </si>
  <si>
    <t>Vinslovas Karolis</t>
  </si>
  <si>
    <t>2002.01.26</t>
  </si>
  <si>
    <t>Leleika Germanas</t>
  </si>
  <si>
    <t>2000.10.20</t>
  </si>
  <si>
    <t>Serafinas Jonas</t>
  </si>
  <si>
    <t>n69</t>
  </si>
  <si>
    <t>Tauginas Mindaugas</t>
  </si>
  <si>
    <t>2001.10.22</t>
  </si>
  <si>
    <t>Domarkas Dominykas</t>
  </si>
  <si>
    <t>1999.07.01</t>
  </si>
  <si>
    <t>Varpiotas Martynas</t>
  </si>
  <si>
    <t>1995.06.21</t>
  </si>
  <si>
    <t>n130</t>
  </si>
  <si>
    <t>Slonkus Arūnas</t>
  </si>
  <si>
    <t>1999.08.21</t>
  </si>
  <si>
    <t>Kazlauskas Sikstas</t>
  </si>
  <si>
    <t>1998.05.26</t>
  </si>
  <si>
    <t>Gusčius Mantas</t>
  </si>
  <si>
    <t>1999.08.13</t>
  </si>
  <si>
    <t>Jonušaitis Deividas</t>
  </si>
  <si>
    <t>2001.03.18</t>
  </si>
  <si>
    <t>Vilkas Remigijus</t>
  </si>
  <si>
    <t>2001.04.28</t>
  </si>
  <si>
    <t>Varpiotas Dainius</t>
  </si>
  <si>
    <t>1997.05.25</t>
  </si>
  <si>
    <t>Lukšas Irmantas</t>
  </si>
  <si>
    <t>1997.08.15</t>
  </si>
  <si>
    <t>n68</t>
  </si>
  <si>
    <t>n84</t>
  </si>
  <si>
    <t>Muchlickas Romualdas</t>
  </si>
  <si>
    <t>1997.12.12</t>
  </si>
  <si>
    <t>Surblys Mantas</t>
  </si>
  <si>
    <t>1999.01.27</t>
  </si>
  <si>
    <t>Grimalis Vytautas</t>
  </si>
  <si>
    <t>1997.01.06</t>
  </si>
  <si>
    <t>n72</t>
  </si>
  <si>
    <t>Macijauskas Tomas</t>
  </si>
  <si>
    <t>1997.05.24</t>
  </si>
  <si>
    <t>n98</t>
  </si>
  <si>
    <t>I. Aleksiejus</t>
  </si>
  <si>
    <t>Brinklys Airidas</t>
  </si>
  <si>
    <t>1999.08.15</t>
  </si>
  <si>
    <t>Jasaitis Airingas</t>
  </si>
  <si>
    <t>2005.02.24</t>
  </si>
  <si>
    <t>Kazanavičius Ignas</t>
  </si>
  <si>
    <t>1997.03.27</t>
  </si>
  <si>
    <t>Končius Eitvydas</t>
  </si>
  <si>
    <t>1997.02.13</t>
  </si>
  <si>
    <t>n89</t>
  </si>
  <si>
    <t>Brinklys Margiris</t>
  </si>
  <si>
    <t>2001.05.03</t>
  </si>
  <si>
    <t>n38</t>
  </si>
  <si>
    <t>n52</t>
  </si>
  <si>
    <t xml:space="preserve">Balčiūnas Karolis </t>
  </si>
  <si>
    <t>1997.08.20</t>
  </si>
  <si>
    <t>Buckus Dainius</t>
  </si>
  <si>
    <t>2004.10.26</t>
  </si>
  <si>
    <t xml:space="preserve">Airingas Jasaitis </t>
  </si>
  <si>
    <t xml:space="preserve">Rokiškis   </t>
  </si>
  <si>
    <t xml:space="preserve">Aivaras Žukauskas </t>
  </si>
  <si>
    <t xml:space="preserve">Arnas Ručys </t>
  </si>
  <si>
    <t>2001.10.25</t>
  </si>
  <si>
    <t xml:space="preserve">Simnas </t>
  </si>
  <si>
    <t>n56</t>
  </si>
  <si>
    <t>J.Nevecka</t>
  </si>
  <si>
    <t>Simnas</t>
  </si>
  <si>
    <t xml:space="preserve">Edgaras Zinkevičius </t>
  </si>
  <si>
    <t xml:space="preserve">2003.01.08 </t>
  </si>
  <si>
    <t>Narbutas Egidijus</t>
  </si>
  <si>
    <t>1999.04.11</t>
  </si>
  <si>
    <t>Šiauliai</t>
  </si>
  <si>
    <t>R.Gaška</t>
  </si>
  <si>
    <t>Orlovas Martynas</t>
  </si>
  <si>
    <t>1997.04.03</t>
  </si>
  <si>
    <t>Masilionis Deividas</t>
  </si>
  <si>
    <t>2001.10.10</t>
  </si>
  <si>
    <t>Mažeika Nerijus</t>
  </si>
  <si>
    <t>1996.10.18</t>
  </si>
  <si>
    <t>Norvaiša Gvidas</t>
  </si>
  <si>
    <t>2000.09.17</t>
  </si>
  <si>
    <t>Šilalė</t>
  </si>
  <si>
    <t>S. Šlevinskis</t>
  </si>
  <si>
    <t>Žigaitis Julius</t>
  </si>
  <si>
    <t>1997.06.08</t>
  </si>
  <si>
    <t>Pocius Paulius</t>
  </si>
  <si>
    <t>1999.01.01</t>
  </si>
  <si>
    <t>Majus Deividas</t>
  </si>
  <si>
    <t>1998.04.03</t>
  </si>
  <si>
    <t>Radavičius Rokas</t>
  </si>
  <si>
    <t>1999.05.10</t>
  </si>
  <si>
    <t>Šilutė</t>
  </si>
  <si>
    <t>L. Ličinchai L.Čičirka</t>
  </si>
  <si>
    <t>Kordušas Lukas</t>
  </si>
  <si>
    <t>1999.07.14</t>
  </si>
  <si>
    <t>Kazlauskas Edgaras</t>
  </si>
  <si>
    <t>1999.10.22</t>
  </si>
  <si>
    <t>Mizgeris Gytis</t>
  </si>
  <si>
    <t>1999.08.05</t>
  </si>
  <si>
    <t>Prapaliauskas Justas</t>
  </si>
  <si>
    <t>1999.06.11</t>
  </si>
  <si>
    <t>Steinys Ramūnas</t>
  </si>
  <si>
    <t>1999.07.27</t>
  </si>
  <si>
    <t>Augustaitis Erikas</t>
  </si>
  <si>
    <t>1999.04.07</t>
  </si>
  <si>
    <t>Bartkus Juozas</t>
  </si>
  <si>
    <t>1999.11.28</t>
  </si>
  <si>
    <t>Kvietkauskis Linas</t>
  </si>
  <si>
    <t>1991.09.23</t>
  </si>
  <si>
    <t>M. Šimkus</t>
  </si>
  <si>
    <t>Jucius Deivydas</t>
  </si>
  <si>
    <t>1998.12.17</t>
  </si>
  <si>
    <t>n164</t>
  </si>
  <si>
    <t>Urbšas Tadas</t>
  </si>
  <si>
    <t>1999.07.08</t>
  </si>
  <si>
    <t xml:space="preserve">Romutis Raudys  </t>
  </si>
  <si>
    <t>2001.12.29</t>
  </si>
  <si>
    <t>Andrijauskas Karolis</t>
  </si>
  <si>
    <t>1998.11.04</t>
  </si>
  <si>
    <t>Paderinas Lukas</t>
  </si>
  <si>
    <t>1999.06.15</t>
  </si>
  <si>
    <t>Kasparavičius Valdas</t>
  </si>
  <si>
    <t>1989.02.17</t>
  </si>
  <si>
    <t>Norkus Edvinas</t>
  </si>
  <si>
    <t>Redeckis Stivenas</t>
  </si>
  <si>
    <t>1997.12.16</t>
  </si>
  <si>
    <t>Danilevičius Jonas</t>
  </si>
  <si>
    <t>1996.06.28</t>
  </si>
  <si>
    <t>Kersnauskas Justas</t>
  </si>
  <si>
    <t>2003.07.18</t>
  </si>
  <si>
    <t>Norkus Aurimas</t>
  </si>
  <si>
    <t>1999.04.12</t>
  </si>
  <si>
    <t>Kniežauskas Nedas</t>
  </si>
  <si>
    <t>2003.09.26</t>
  </si>
  <si>
    <t>Tumkus Lukas</t>
  </si>
  <si>
    <t>2000.08.19</t>
  </si>
  <si>
    <t>Lydis Matas</t>
  </si>
  <si>
    <t>2000.11.30</t>
  </si>
  <si>
    <t xml:space="preserve">Eimantas Dapšauskas  </t>
  </si>
  <si>
    <t>2002.10.22</t>
  </si>
  <si>
    <t>Živatkauskis Laurynas</t>
  </si>
  <si>
    <t>2002.03.18</t>
  </si>
  <si>
    <t>Bardauskas Ernestas</t>
  </si>
  <si>
    <t>2001.12.14</t>
  </si>
  <si>
    <t>2004.07.09</t>
  </si>
  <si>
    <t xml:space="preserve">Justinas Perskaudas    </t>
  </si>
  <si>
    <t>Tirkšlaitis Tomas</t>
  </si>
  <si>
    <t>2002.11.22</t>
  </si>
  <si>
    <t>Martynas Ložys</t>
  </si>
  <si>
    <t>1990.08.02</t>
  </si>
  <si>
    <t>Urban</t>
  </si>
  <si>
    <t>Tadas Gutauskas</t>
  </si>
  <si>
    <t>1986.02.24</t>
  </si>
  <si>
    <t xml:space="preserve">Vytautas Šnejerovas </t>
  </si>
  <si>
    <t>1987.10.28</t>
  </si>
  <si>
    <t>Maksimas Kolesnikovas</t>
  </si>
  <si>
    <t>1981.02.23</t>
  </si>
  <si>
    <t>n139</t>
  </si>
  <si>
    <t>F.Kovalevskij</t>
  </si>
  <si>
    <t xml:space="preserve">Albert Ginevič </t>
  </si>
  <si>
    <t>1994.05.27</t>
  </si>
  <si>
    <t>n108</t>
  </si>
  <si>
    <t>n129</t>
  </si>
  <si>
    <t>n131</t>
  </si>
  <si>
    <t>R. Cijūnėlis</t>
  </si>
  <si>
    <t>Viktor Pačkovskij</t>
  </si>
  <si>
    <t>1985.04.19</t>
  </si>
  <si>
    <t>Aleksej Golubkov</t>
  </si>
  <si>
    <t>1973.08.19</t>
  </si>
  <si>
    <t xml:space="preserve">Lukas Šverčiauskas </t>
  </si>
  <si>
    <t>1987.05.21</t>
  </si>
  <si>
    <t xml:space="preserve">Rolandas Siminejavas </t>
  </si>
  <si>
    <t>M.Janulis</t>
  </si>
  <si>
    <t>Dmitrij Siminejev</t>
  </si>
  <si>
    <t>1977.06.17</t>
  </si>
  <si>
    <t>Martynas Gustas</t>
  </si>
  <si>
    <t>1987.10.10</t>
  </si>
  <si>
    <t xml:space="preserve">Adas Pavydis </t>
  </si>
  <si>
    <t>1994.02.16</t>
  </si>
  <si>
    <t>R.Cijūnelis</t>
  </si>
  <si>
    <t xml:space="preserve">Ernestas Antkočiūnas </t>
  </si>
  <si>
    <t>2006.06.07</t>
  </si>
  <si>
    <t>U23</t>
  </si>
  <si>
    <t>Klp-Marijampolė</t>
  </si>
  <si>
    <t>A.Kirkliauskas B.Vyšniauskas</t>
  </si>
  <si>
    <t>Papievis Povilas</t>
  </si>
  <si>
    <t>1995.03.03</t>
  </si>
  <si>
    <t>Stanulis Žygimantas</t>
  </si>
  <si>
    <t>U24</t>
  </si>
  <si>
    <t>Virkovas Matas</t>
  </si>
  <si>
    <t>n22</t>
  </si>
  <si>
    <t>n51</t>
  </si>
  <si>
    <t xml:space="preserve">Česna Nojus </t>
  </si>
  <si>
    <t>2008.04.18</t>
  </si>
  <si>
    <t>Eglynas Nojus</t>
  </si>
  <si>
    <t>Kleinikas Armandas</t>
  </si>
  <si>
    <t>A.Bušeckas</t>
  </si>
  <si>
    <t>n34</t>
  </si>
  <si>
    <t>R.Norvilas</t>
  </si>
  <si>
    <t>2006.03.05</t>
  </si>
  <si>
    <t xml:space="preserve">            iki 67 kg.</t>
  </si>
  <si>
    <t>Mieliauskas Rokas</t>
  </si>
  <si>
    <t>Vanagas Domas</t>
  </si>
  <si>
    <t>n103</t>
  </si>
  <si>
    <t>n104</t>
  </si>
  <si>
    <t>n74</t>
  </si>
  <si>
    <t>n133</t>
  </si>
  <si>
    <t>Marijampole</t>
  </si>
  <si>
    <t>74,,2</t>
  </si>
  <si>
    <t>74,,3</t>
  </si>
  <si>
    <t>Zaranka Laurynas</t>
  </si>
  <si>
    <t>Aksionovas Osvaldas</t>
  </si>
  <si>
    <t>b/k</t>
  </si>
  <si>
    <t>Raudys Romutis</t>
  </si>
  <si>
    <t>Lydys Matas</t>
  </si>
  <si>
    <t>Perskaudas Justinas</t>
  </si>
  <si>
    <t>Račinskas Tadas</t>
  </si>
  <si>
    <t>G.Janulevičius</t>
  </si>
  <si>
    <t>Klaudijus Steckis</t>
  </si>
  <si>
    <t>n101</t>
  </si>
  <si>
    <t>n57</t>
  </si>
  <si>
    <t>n122</t>
  </si>
  <si>
    <t>n123</t>
  </si>
  <si>
    <t>n149</t>
  </si>
  <si>
    <t>55 ir 61 kg</t>
  </si>
  <si>
    <t>67 kg, 73 kg</t>
  </si>
  <si>
    <t>2020.16-17</t>
  </si>
  <si>
    <t>virš 89 kg</t>
  </si>
  <si>
    <t>iki 67 kg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</si>
</sst>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yyyy/mm/dd;@"/>
    <numFmt numFmtId="185" formatCode="[$-C09]d\-mm\-yyyy"/>
    <numFmt numFmtId="186" formatCode="0.0000"/>
    <numFmt numFmtId="187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8.75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2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4" fillId="16" borderId="5" applyNumberFormat="0" applyAlignment="0" applyProtection="0"/>
    <xf numFmtId="0" fontId="41" fillId="7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9" fillId="0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7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6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8" fillId="23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right" vertical="center"/>
    </xf>
    <xf numFmtId="0" fontId="10" fillId="24" borderId="12" xfId="0" applyFont="1" applyFill="1" applyBorder="1" applyAlignment="1" applyProtection="1">
      <alignment horizontal="left" vertical="center"/>
      <protection locked="0"/>
    </xf>
    <xf numFmtId="184" fontId="2" fillId="24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2" fontId="2" fillId="24" borderId="15" xfId="0" applyNumberFormat="1" applyFont="1" applyFill="1" applyBorder="1" applyAlignment="1" applyProtection="1">
      <alignment horizontal="center" vertical="center"/>
      <protection locked="0"/>
    </xf>
    <xf numFmtId="1" fontId="6" fillId="24" borderId="13" xfId="0" applyNumberFormat="1" applyFont="1" applyFill="1" applyBorder="1" applyAlignment="1" applyProtection="1">
      <alignment horizontal="center" vertical="center"/>
      <protection locked="0"/>
    </xf>
    <xf numFmtId="1" fontId="6" fillId="24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>
      <alignment horizontal="right" vertical="center" wrapText="1"/>
    </xf>
    <xf numFmtId="14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2" fontId="2" fillId="24" borderId="16" xfId="0" applyNumberFormat="1" applyFont="1" applyFill="1" applyBorder="1" applyAlignment="1" applyProtection="1">
      <alignment horizontal="center" vertical="center"/>
      <protection locked="0"/>
    </xf>
    <xf numFmtId="1" fontId="6" fillId="24" borderId="17" xfId="0" applyNumberFormat="1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49" fontId="11" fillId="24" borderId="12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14" fontId="2" fillId="24" borderId="18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2" fontId="2" fillId="24" borderId="19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8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/>
    </xf>
    <xf numFmtId="2" fontId="2" fillId="24" borderId="1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left"/>
    </xf>
    <xf numFmtId="185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15" fillId="24" borderId="19" xfId="51" applyNumberFormat="1" applyFont="1" applyFill="1" applyBorder="1" applyAlignment="1">
      <alignment horizontal="center" vertical="center"/>
      <protection/>
    </xf>
    <xf numFmtId="1" fontId="16" fillId="24" borderId="19" xfId="51" applyNumberFormat="1" applyFont="1" applyFill="1" applyBorder="1" applyAlignment="1">
      <alignment horizontal="center" vertical="center"/>
      <protection/>
    </xf>
    <xf numFmtId="1" fontId="17" fillId="24" borderId="20" xfId="51" applyNumberFormat="1" applyFont="1" applyFill="1" applyBorder="1" applyAlignment="1">
      <alignment horizontal="center" vertical="center"/>
      <protection/>
    </xf>
    <xf numFmtId="186" fontId="7" fillId="24" borderId="12" xfId="51" applyNumberFormat="1" applyFont="1" applyFill="1" applyBorder="1" applyAlignment="1">
      <alignment horizontal="center" vertical="center"/>
      <protection/>
    </xf>
    <xf numFmtId="186" fontId="18" fillId="24" borderId="22" xfId="51" applyNumberFormat="1" applyFont="1" applyFill="1" applyBorder="1" applyAlignment="1">
      <alignment horizontal="center" vertical="center"/>
      <protection/>
    </xf>
    <xf numFmtId="1" fontId="15" fillId="0" borderId="19" xfId="51" applyNumberFormat="1" applyFont="1" applyFill="1" applyBorder="1" applyAlignment="1">
      <alignment horizontal="center" vertical="center"/>
      <protection/>
    </xf>
    <xf numFmtId="1" fontId="16" fillId="0" borderId="19" xfId="51" applyNumberFormat="1" applyFont="1" applyFill="1" applyBorder="1" applyAlignment="1">
      <alignment horizontal="center" vertical="center"/>
      <protection/>
    </xf>
    <xf numFmtId="1" fontId="17" fillId="0" borderId="20" xfId="51" applyNumberFormat="1" applyFont="1" applyFill="1" applyBorder="1" applyAlignment="1">
      <alignment horizontal="center" vertical="center"/>
      <protection/>
    </xf>
    <xf numFmtId="186" fontId="7" fillId="25" borderId="12" xfId="51" applyNumberFormat="1" applyFont="1" applyFill="1" applyBorder="1" applyAlignment="1">
      <alignment horizontal="center" vertical="center"/>
      <protection/>
    </xf>
    <xf numFmtId="186" fontId="18" fillId="0" borderId="22" xfId="51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justify"/>
    </xf>
    <xf numFmtId="0" fontId="10" fillId="24" borderId="12" xfId="0" applyFont="1" applyFill="1" applyBorder="1" applyAlignment="1">
      <alignment horizontal="left" shrinkToFit="1"/>
    </xf>
    <xf numFmtId="0" fontId="10" fillId="24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24" borderId="12" xfId="0" applyNumberFormat="1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184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2" fontId="2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20" xfId="0" applyNumberFormat="1" applyFont="1" applyFill="1" applyBorder="1" applyAlignment="1" applyProtection="1">
      <alignment horizontal="center" vertical="center"/>
      <protection locked="0"/>
    </xf>
    <xf numFmtId="1" fontId="6" fillId="2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6" fillId="24" borderId="18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 applyProtection="1">
      <alignment horizontal="center" vertical="center"/>
      <protection locked="0"/>
    </xf>
    <xf numFmtId="49" fontId="2" fillId="24" borderId="18" xfId="0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left"/>
    </xf>
    <xf numFmtId="185" fontId="11" fillId="24" borderId="12" xfId="0" applyNumberFormat="1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1" fontId="17" fillId="24" borderId="12" xfId="51" applyNumberFormat="1" applyFont="1" applyFill="1" applyBorder="1" applyAlignment="1">
      <alignment horizontal="center" vertical="center"/>
      <protection/>
    </xf>
    <xf numFmtId="1" fontId="17" fillId="24" borderId="23" xfId="51" applyNumberFormat="1" applyFont="1" applyFill="1" applyBorder="1" applyAlignment="1">
      <alignment horizontal="center" vertical="center"/>
      <protection/>
    </xf>
    <xf numFmtId="1" fontId="17" fillId="0" borderId="23" xfId="5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24" borderId="24" xfId="0" applyFont="1" applyFill="1" applyBorder="1" applyAlignment="1">
      <alignment horizontal="left"/>
    </xf>
    <xf numFmtId="0" fontId="10" fillId="24" borderId="2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24" borderId="18" xfId="0" applyFont="1" applyFill="1" applyBorder="1" applyAlignment="1">
      <alignment horizontal="left"/>
    </xf>
    <xf numFmtId="185" fontId="11" fillId="24" borderId="18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6" fillId="24" borderId="12" xfId="0" applyNumberFormat="1" applyFont="1" applyFill="1" applyBorder="1" applyAlignment="1">
      <alignment horizontal="center"/>
    </xf>
    <xf numFmtId="2" fontId="2" fillId="24" borderId="16" xfId="0" applyNumberFormat="1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shrinkToFit="1"/>
    </xf>
    <xf numFmtId="0" fontId="10" fillId="0" borderId="12" xfId="0" applyFont="1" applyBorder="1" applyAlignment="1">
      <alignment shrinkToFit="1"/>
    </xf>
    <xf numFmtId="0" fontId="10" fillId="24" borderId="12" xfId="0" applyFont="1" applyFill="1" applyBorder="1" applyAlignment="1">
      <alignment shrinkToFit="1"/>
    </xf>
    <xf numFmtId="0" fontId="10" fillId="24" borderId="24" xfId="0" applyFont="1" applyFill="1" applyBorder="1" applyAlignment="1">
      <alignment/>
    </xf>
    <xf numFmtId="0" fontId="10" fillId="0" borderId="12" xfId="0" applyFont="1" applyBorder="1" applyAlignment="1">
      <alignment horizontal="left" shrinkToFit="1"/>
    </xf>
    <xf numFmtId="0" fontId="11" fillId="0" borderId="14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18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24" borderId="25" xfId="0" applyFont="1" applyFill="1" applyBorder="1" applyAlignment="1">
      <alignment/>
    </xf>
    <xf numFmtId="187" fontId="0" fillId="0" borderId="0" xfId="0" applyNumberFormat="1" applyAlignment="1">
      <alignment/>
    </xf>
    <xf numFmtId="0" fontId="10" fillId="0" borderId="25" xfId="0" applyFont="1" applyBorder="1" applyAlignment="1">
      <alignment horizontal="left"/>
    </xf>
    <xf numFmtId="14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2" fontId="2" fillId="24" borderId="0" xfId="0" applyNumberFormat="1" applyFont="1" applyFill="1" applyBorder="1" applyAlignment="1">
      <alignment horizontal="center"/>
    </xf>
    <xf numFmtId="0" fontId="10" fillId="24" borderId="18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24" borderId="27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 applyProtection="1">
      <alignment horizontal="left" vertical="center"/>
      <protection locked="0"/>
    </xf>
    <xf numFmtId="8" fontId="2" fillId="24" borderId="12" xfId="0" applyNumberFormat="1" applyFont="1" applyFill="1" applyBorder="1" applyAlignment="1">
      <alignment horizontal="center"/>
    </xf>
    <xf numFmtId="1" fontId="7" fillId="24" borderId="12" xfId="51" applyNumberFormat="1" applyFont="1" applyFill="1" applyBorder="1" applyAlignment="1">
      <alignment horizontal="center" vertical="center"/>
      <protection/>
    </xf>
    <xf numFmtId="1" fontId="6" fillId="26" borderId="12" xfId="0" applyNumberFormat="1" applyFont="1" applyFill="1" applyBorder="1" applyAlignment="1" applyProtection="1">
      <alignment horizontal="center" vertical="center"/>
      <protection locked="0"/>
    </xf>
    <xf numFmtId="1" fontId="6" fillId="27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14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 vertical="center"/>
    </xf>
    <xf numFmtId="1" fontId="17" fillId="24" borderId="0" xfId="51" applyNumberFormat="1" applyFont="1" applyFill="1" applyBorder="1" applyAlignment="1">
      <alignment horizontal="center" vertical="center"/>
      <protection/>
    </xf>
    <xf numFmtId="186" fontId="18" fillId="24" borderId="0" xfId="51" applyNumberFormat="1" applyFont="1" applyFill="1" applyBorder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center"/>
    </xf>
    <xf numFmtId="1" fontId="15" fillId="0" borderId="0" xfId="51" applyNumberFormat="1" applyFont="1" applyFill="1" applyBorder="1" applyAlignment="1">
      <alignment horizontal="center" vertical="center"/>
      <protection/>
    </xf>
    <xf numFmtId="1" fontId="6" fillId="24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51" applyNumberFormat="1" applyFont="1" applyFill="1" applyBorder="1" applyAlignment="1">
      <alignment horizontal="center" vertical="center"/>
      <protection/>
    </xf>
    <xf numFmtId="1" fontId="17" fillId="0" borderId="0" xfId="51" applyNumberFormat="1" applyFont="1" applyFill="1" applyBorder="1" applyAlignment="1">
      <alignment horizontal="center" vertical="center"/>
      <protection/>
    </xf>
    <xf numFmtId="0" fontId="42" fillId="24" borderId="12" xfId="0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horizontal="left" vertical="center"/>
      <protection locked="0"/>
    </xf>
    <xf numFmtId="184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2" fontId="19" fillId="24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24" borderId="16" xfId="0" applyNumberFormat="1" applyFont="1" applyFill="1" applyBorder="1" applyAlignment="1">
      <alignment horizontal="center"/>
    </xf>
    <xf numFmtId="2" fontId="2" fillId="24" borderId="29" xfId="0" applyNumberFormat="1" applyFont="1" applyFill="1" applyBorder="1" applyAlignment="1">
      <alignment horizontal="center"/>
    </xf>
    <xf numFmtId="2" fontId="2" fillId="24" borderId="30" xfId="0" applyNumberFormat="1" applyFont="1" applyFill="1" applyBorder="1" applyAlignment="1">
      <alignment horizontal="center"/>
    </xf>
    <xf numFmtId="0" fontId="10" fillId="24" borderId="24" xfId="0" applyFont="1" applyFill="1" applyBorder="1" applyAlignment="1">
      <alignment horizontal="left" vertical="center" wrapText="1"/>
    </xf>
    <xf numFmtId="14" fontId="2" fillId="24" borderId="24" xfId="0" applyNumberFormat="1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left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left" vertical="center"/>
      <protection locked="0"/>
    </xf>
    <xf numFmtId="184" fontId="6" fillId="2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6" fillId="0" borderId="33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justify"/>
    </xf>
    <xf numFmtId="0" fontId="6" fillId="0" borderId="42" xfId="0" applyFont="1" applyBorder="1" applyAlignment="1">
      <alignment horizontal="center" vertical="justify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Heading 1" xfId="42"/>
    <cellStyle name="Hyperlink" xfId="43"/>
    <cellStyle name="Įprastas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álne_liga200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dxfs count="179"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</font>
      <fill>
        <patternFill patternType="solid">
          <fgColor indexed="65"/>
          <bgColor rgb="FF92D050"/>
        </patternFill>
      </fill>
    </dxf>
    <dxf>
      <font>
        <b/>
        <i val="0"/>
        <strike val="0"/>
      </font>
      <fill>
        <patternFill patternType="solid">
          <fgColor indexed="65"/>
          <bgColor rgb="FF00B0F0"/>
        </patternFill>
      </fill>
    </dxf>
    <dxf>
      <font>
        <b/>
        <i val="0"/>
        <strike val="0"/>
        <name val="Cambria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rgb="FFDD0806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00ABEA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1FB714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3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hidden="1" customWidth="1"/>
    <col min="16" max="16" width="12.7109375" style="2" customWidth="1"/>
    <col min="17" max="17" width="14.8515625" style="5" customWidth="1"/>
    <col min="18" max="18" width="14.00390625" style="4" customWidth="1"/>
  </cols>
  <sheetData>
    <row r="1" spans="1:18" ht="51.75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</v>
      </c>
      <c r="B5" s="243"/>
      <c r="C5" s="243"/>
      <c r="D5" s="7"/>
      <c r="E5" s="8"/>
      <c r="F5" s="243" t="s">
        <v>3</v>
      </c>
      <c r="G5" s="243"/>
      <c r="H5" s="243"/>
      <c r="I5" s="76"/>
      <c r="J5" s="244" t="s">
        <v>4</v>
      </c>
      <c r="K5" s="245"/>
      <c r="L5" s="245"/>
      <c r="M5" s="76"/>
      <c r="N5" s="76"/>
      <c r="O5" s="76"/>
      <c r="P5" s="77"/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48"/>
      <c r="P8" s="250"/>
      <c r="Q8" s="252"/>
    </row>
    <row r="9" spans="1:18" ht="15" customHeight="1">
      <c r="A9" s="18"/>
      <c r="B9" s="19"/>
      <c r="C9" s="20"/>
      <c r="D9" s="21"/>
      <c r="E9" s="22"/>
      <c r="F9" s="23"/>
      <c r="G9" s="24"/>
      <c r="H9" s="24"/>
      <c r="I9" s="88">
        <f>MAX(F9:H9)</f>
        <v>0</v>
      </c>
      <c r="J9" s="23"/>
      <c r="K9" s="24"/>
      <c r="L9" s="24"/>
      <c r="M9" s="89">
        <f>MAX(J9:L9)</f>
        <v>0</v>
      </c>
      <c r="N9" s="90">
        <f>SUM(I9,M9)</f>
        <v>0</v>
      </c>
      <c r="O9" s="86"/>
      <c r="P9" s="92">
        <f>IF(ISERROR(N9*10^(0.794358141*(LOG10(E9/174.393))^2)),"",N9*10^(0.794358141*(LOG10(E9/174.393))^2))</f>
      </c>
      <c r="Q9" s="30"/>
      <c r="R9"/>
    </row>
    <row r="10" spans="1:18" ht="15" customHeight="1">
      <c r="A10" s="18"/>
      <c r="B10" s="19"/>
      <c r="C10" s="20"/>
      <c r="D10" s="21"/>
      <c r="E10" s="22"/>
      <c r="F10" s="23"/>
      <c r="G10" s="24"/>
      <c r="H10" s="24"/>
      <c r="I10" s="88">
        <f aca="true" t="shared" si="0" ref="I10:I39">MAX(F10:H10)</f>
        <v>0</v>
      </c>
      <c r="J10" s="23"/>
      <c r="K10" s="24"/>
      <c r="L10" s="24"/>
      <c r="M10" s="89">
        <f aca="true" t="shared" si="1" ref="M10:M39">MAX(J10:L10)</f>
        <v>0</v>
      </c>
      <c r="N10" s="90">
        <f aca="true" t="shared" si="2" ref="N10:N39">SUM(I10,M10)</f>
        <v>0</v>
      </c>
      <c r="O10" s="86"/>
      <c r="P10" s="92">
        <f aca="true" t="shared" si="3" ref="P10:P39">IF(ISERROR(N10*10^(0.794358141*(LOG10(E10/174.393))^2)),"",N10*10^(0.794358141*(LOG10(E10/174.393))^2))</f>
      </c>
      <c r="Q10" s="30"/>
      <c r="R10"/>
    </row>
    <row r="11" spans="1:18" ht="15" customHeight="1">
      <c r="A11" s="25"/>
      <c r="B11" s="30"/>
      <c r="C11" s="20"/>
      <c r="D11" s="52"/>
      <c r="E11" s="32"/>
      <c r="F11" s="33"/>
      <c r="G11" s="34"/>
      <c r="H11" s="34"/>
      <c r="I11" s="88">
        <f t="shared" si="0"/>
        <v>0</v>
      </c>
      <c r="J11" s="23"/>
      <c r="K11" s="24"/>
      <c r="L11" s="24"/>
      <c r="M11" s="89">
        <f t="shared" si="1"/>
        <v>0</v>
      </c>
      <c r="N11" s="90">
        <f t="shared" si="2"/>
        <v>0</v>
      </c>
      <c r="O11" s="86"/>
      <c r="P11" s="92">
        <f t="shared" si="3"/>
      </c>
      <c r="Q11" s="30"/>
      <c r="R11"/>
    </row>
    <row r="12" spans="1:18" ht="15" customHeight="1">
      <c r="A12" s="18"/>
      <c r="B12" s="19"/>
      <c r="C12" s="26"/>
      <c r="D12" s="21"/>
      <c r="E12" s="22"/>
      <c r="F12" s="23"/>
      <c r="G12" s="24"/>
      <c r="H12" s="24"/>
      <c r="I12" s="88">
        <f t="shared" si="0"/>
        <v>0</v>
      </c>
      <c r="J12" s="23"/>
      <c r="K12" s="24"/>
      <c r="L12" s="24"/>
      <c r="M12" s="89">
        <f t="shared" si="1"/>
        <v>0</v>
      </c>
      <c r="N12" s="90">
        <f t="shared" si="2"/>
        <v>0</v>
      </c>
      <c r="O12" s="86"/>
      <c r="P12" s="92">
        <f t="shared" si="3"/>
      </c>
      <c r="Q12" s="96"/>
      <c r="R12"/>
    </row>
    <row r="13" spans="1:18" ht="15" customHeight="1">
      <c r="A13" s="18"/>
      <c r="B13" s="19"/>
      <c r="C13" s="20"/>
      <c r="D13" s="21"/>
      <c r="E13" s="22"/>
      <c r="F13" s="23"/>
      <c r="G13" s="24"/>
      <c r="H13" s="24"/>
      <c r="I13" s="88">
        <f t="shared" si="0"/>
        <v>0</v>
      </c>
      <c r="J13" s="23"/>
      <c r="K13" s="24"/>
      <c r="L13" s="24"/>
      <c r="M13" s="89">
        <f t="shared" si="1"/>
        <v>0</v>
      </c>
      <c r="N13" s="90">
        <f t="shared" si="2"/>
        <v>0</v>
      </c>
      <c r="O13" s="86"/>
      <c r="P13" s="92">
        <f t="shared" si="3"/>
      </c>
      <c r="Q13" s="30"/>
      <c r="R13"/>
    </row>
    <row r="14" spans="1:17" ht="15" customHeight="1">
      <c r="A14" s="25"/>
      <c r="B14" s="30"/>
      <c r="C14" s="20"/>
      <c r="D14" s="31"/>
      <c r="E14" s="53"/>
      <c r="F14" s="33"/>
      <c r="G14" s="34"/>
      <c r="H14" s="34"/>
      <c r="I14" s="88">
        <f t="shared" si="0"/>
        <v>0</v>
      </c>
      <c r="J14" s="23"/>
      <c r="K14" s="24"/>
      <c r="L14" s="24"/>
      <c r="M14" s="89">
        <f t="shared" si="1"/>
        <v>0</v>
      </c>
      <c r="N14" s="90">
        <f t="shared" si="2"/>
        <v>0</v>
      </c>
      <c r="O14" s="86"/>
      <c r="P14" s="92">
        <f t="shared" si="3"/>
      </c>
      <c r="Q14" s="30"/>
    </row>
    <row r="15" spans="1:17" ht="15" customHeight="1">
      <c r="A15" s="18"/>
      <c r="B15" s="46"/>
      <c r="C15" s="26"/>
      <c r="D15" s="48"/>
      <c r="E15" s="99"/>
      <c r="F15" s="50"/>
      <c r="G15" s="51"/>
      <c r="H15" s="51"/>
      <c r="I15" s="88">
        <f t="shared" si="0"/>
        <v>0</v>
      </c>
      <c r="J15" s="23"/>
      <c r="K15" s="24"/>
      <c r="L15" s="24"/>
      <c r="M15" s="89">
        <f t="shared" si="1"/>
        <v>0</v>
      </c>
      <c r="N15" s="90">
        <f t="shared" si="2"/>
        <v>0</v>
      </c>
      <c r="O15" s="86"/>
      <c r="P15" s="92">
        <f t="shared" si="3"/>
      </c>
      <c r="Q15" s="97"/>
    </row>
    <row r="16" spans="1:17" ht="15" customHeight="1">
      <c r="A16" s="18"/>
      <c r="B16" s="46"/>
      <c r="C16" s="47"/>
      <c r="D16" s="48"/>
      <c r="E16" s="99"/>
      <c r="F16" s="50"/>
      <c r="G16" s="51"/>
      <c r="H16" s="51"/>
      <c r="I16" s="88">
        <f t="shared" si="0"/>
        <v>0</v>
      </c>
      <c r="J16" s="23"/>
      <c r="K16" s="24"/>
      <c r="L16" s="24"/>
      <c r="M16" s="89">
        <f t="shared" si="1"/>
        <v>0</v>
      </c>
      <c r="N16" s="90">
        <f t="shared" si="2"/>
        <v>0</v>
      </c>
      <c r="O16" s="86"/>
      <c r="P16" s="92">
        <f t="shared" si="3"/>
      </c>
      <c r="Q16" s="97"/>
    </row>
    <row r="17" spans="1:17" ht="15" customHeight="1">
      <c r="A17" s="18"/>
      <c r="B17" s="63"/>
      <c r="C17" s="64"/>
      <c r="D17" s="65"/>
      <c r="E17" s="66"/>
      <c r="F17" s="67"/>
      <c r="G17" s="68"/>
      <c r="H17" s="61"/>
      <c r="I17" s="88">
        <f t="shared" si="0"/>
        <v>0</v>
      </c>
      <c r="J17" s="23"/>
      <c r="K17" s="24"/>
      <c r="L17" s="24"/>
      <c r="M17" s="89">
        <f t="shared" si="1"/>
        <v>0</v>
      </c>
      <c r="N17" s="90">
        <f t="shared" si="2"/>
        <v>0</v>
      </c>
      <c r="O17" s="86"/>
      <c r="P17" s="92">
        <f t="shared" si="3"/>
      </c>
      <c r="Q17" s="63"/>
    </row>
    <row r="18" spans="1:17" ht="15" customHeight="1">
      <c r="A18" s="25"/>
      <c r="B18" s="46"/>
      <c r="C18" s="47"/>
      <c r="D18" s="48"/>
      <c r="E18" s="99"/>
      <c r="F18" s="50"/>
      <c r="G18" s="51"/>
      <c r="H18" s="51"/>
      <c r="I18" s="88">
        <f t="shared" si="0"/>
        <v>0</v>
      </c>
      <c r="J18" s="23"/>
      <c r="K18" s="24"/>
      <c r="L18" s="24"/>
      <c r="M18" s="89">
        <f t="shared" si="1"/>
        <v>0</v>
      </c>
      <c r="N18" s="90">
        <f t="shared" si="2"/>
        <v>0</v>
      </c>
      <c r="O18" s="86"/>
      <c r="P18" s="92">
        <f t="shared" si="3"/>
      </c>
      <c r="Q18" s="97"/>
    </row>
    <row r="19" spans="1:17" ht="15" customHeight="1">
      <c r="A19" s="18"/>
      <c r="B19" s="185"/>
      <c r="C19" s="186"/>
      <c r="D19" s="17"/>
      <c r="E19" s="193"/>
      <c r="F19" s="194"/>
      <c r="G19" s="195"/>
      <c r="H19" s="195"/>
      <c r="I19" s="88">
        <f t="shared" si="0"/>
        <v>0</v>
      </c>
      <c r="J19" s="23"/>
      <c r="K19" s="24"/>
      <c r="L19" s="24"/>
      <c r="M19" s="89">
        <f t="shared" si="1"/>
        <v>0</v>
      </c>
      <c r="N19" s="90">
        <f t="shared" si="2"/>
        <v>0</v>
      </c>
      <c r="O19" s="86"/>
      <c r="P19" s="92">
        <f t="shared" si="3"/>
      </c>
      <c r="Q19" s="63"/>
    </row>
    <row r="20" spans="1:17" ht="15" customHeight="1">
      <c r="A20" s="18"/>
      <c r="B20" s="141"/>
      <c r="C20" s="168"/>
      <c r="D20" s="143"/>
      <c r="E20" s="49"/>
      <c r="F20" s="144"/>
      <c r="G20" s="145"/>
      <c r="H20" s="145"/>
      <c r="I20" s="88">
        <f t="shared" si="0"/>
        <v>0</v>
      </c>
      <c r="J20" s="23"/>
      <c r="K20" s="24"/>
      <c r="L20" s="24"/>
      <c r="M20" s="89">
        <f t="shared" si="1"/>
        <v>0</v>
      </c>
      <c r="N20" s="90">
        <f t="shared" si="2"/>
        <v>0</v>
      </c>
      <c r="O20" s="86"/>
      <c r="P20" s="92">
        <f t="shared" si="3"/>
      </c>
      <c r="Q20" s="196"/>
    </row>
    <row r="21" spans="1:17" ht="15" customHeight="1">
      <c r="A21" s="18"/>
      <c r="B21" s="141"/>
      <c r="C21" s="168"/>
      <c r="D21" s="143"/>
      <c r="E21" s="49"/>
      <c r="F21" s="144"/>
      <c r="G21" s="145"/>
      <c r="H21" s="145"/>
      <c r="I21" s="88">
        <f t="shared" si="0"/>
        <v>0</v>
      </c>
      <c r="J21" s="23"/>
      <c r="K21" s="24"/>
      <c r="L21" s="24"/>
      <c r="M21" s="89">
        <f t="shared" si="1"/>
        <v>0</v>
      </c>
      <c r="N21" s="90">
        <f t="shared" si="2"/>
        <v>0</v>
      </c>
      <c r="O21" s="86"/>
      <c r="P21" s="92">
        <f t="shared" si="3"/>
      </c>
      <c r="Q21" s="97"/>
    </row>
    <row r="22" spans="1:17" ht="15" customHeight="1">
      <c r="A22" s="18"/>
      <c r="B22" s="141"/>
      <c r="C22" s="168"/>
      <c r="D22" s="143"/>
      <c r="E22" s="49"/>
      <c r="F22" s="144"/>
      <c r="G22" s="145"/>
      <c r="H22" s="145"/>
      <c r="I22" s="88">
        <f t="shared" si="0"/>
        <v>0</v>
      </c>
      <c r="J22" s="23"/>
      <c r="K22" s="24"/>
      <c r="L22" s="24"/>
      <c r="M22" s="89">
        <f t="shared" si="1"/>
        <v>0</v>
      </c>
      <c r="N22" s="90">
        <f t="shared" si="2"/>
        <v>0</v>
      </c>
      <c r="O22" s="86"/>
      <c r="P22" s="92">
        <f t="shared" si="3"/>
      </c>
      <c r="Q22" s="63"/>
    </row>
    <row r="23" spans="1:17" ht="15" customHeight="1">
      <c r="A23" s="25"/>
      <c r="B23" s="40"/>
      <c r="C23" s="124"/>
      <c r="D23" s="42"/>
      <c r="E23" s="43"/>
      <c r="F23" s="44"/>
      <c r="G23" s="45"/>
      <c r="H23" s="45"/>
      <c r="I23" s="88">
        <f t="shared" si="0"/>
        <v>0</v>
      </c>
      <c r="J23" s="23"/>
      <c r="K23" s="24"/>
      <c r="L23" s="24"/>
      <c r="M23" s="89">
        <f t="shared" si="1"/>
        <v>0</v>
      </c>
      <c r="N23" s="90">
        <f t="shared" si="2"/>
        <v>0</v>
      </c>
      <c r="O23" s="86"/>
      <c r="P23" s="92">
        <f t="shared" si="3"/>
      </c>
      <c r="Q23" s="138"/>
    </row>
    <row r="24" spans="1:17" ht="15" customHeight="1">
      <c r="A24" s="18"/>
      <c r="B24" s="40"/>
      <c r="C24" s="124"/>
      <c r="D24" s="42"/>
      <c r="E24" s="43"/>
      <c r="F24" s="44"/>
      <c r="G24" s="45"/>
      <c r="H24" s="45"/>
      <c r="I24" s="88">
        <f t="shared" si="0"/>
        <v>0</v>
      </c>
      <c r="J24" s="23"/>
      <c r="K24" s="24"/>
      <c r="L24" s="24"/>
      <c r="M24" s="89">
        <f t="shared" si="1"/>
        <v>0</v>
      </c>
      <c r="N24" s="90">
        <f t="shared" si="2"/>
        <v>0</v>
      </c>
      <c r="O24" s="86"/>
      <c r="P24" s="92">
        <f t="shared" si="3"/>
      </c>
      <c r="Q24" s="30"/>
    </row>
    <row r="25" spans="1:18" ht="15" customHeight="1">
      <c r="A25" s="18"/>
      <c r="B25" s="19"/>
      <c r="C25" s="20"/>
      <c r="D25" s="118"/>
      <c r="E25" s="43"/>
      <c r="F25" s="29"/>
      <c r="G25" s="24"/>
      <c r="H25" s="24"/>
      <c r="I25" s="88">
        <f t="shared" si="0"/>
        <v>0</v>
      </c>
      <c r="J25" s="23"/>
      <c r="K25" s="24"/>
      <c r="L25" s="24"/>
      <c r="M25" s="89">
        <f t="shared" si="1"/>
        <v>0</v>
      </c>
      <c r="N25" s="90">
        <f t="shared" si="2"/>
        <v>0</v>
      </c>
      <c r="O25" s="86"/>
      <c r="P25" s="92">
        <f t="shared" si="3"/>
      </c>
      <c r="Q25" s="30"/>
      <c r="R25" s="98"/>
    </row>
    <row r="26" spans="1:18" ht="15" customHeight="1">
      <c r="A26" s="25"/>
      <c r="B26" s="46"/>
      <c r="C26" s="119"/>
      <c r="D26" s="48"/>
      <c r="E26" s="43"/>
      <c r="F26" s="50"/>
      <c r="G26" s="51"/>
      <c r="H26" s="51"/>
      <c r="I26" s="88">
        <f t="shared" si="0"/>
        <v>0</v>
      </c>
      <c r="J26" s="23"/>
      <c r="K26" s="24"/>
      <c r="L26" s="24"/>
      <c r="M26" s="89">
        <f t="shared" si="1"/>
        <v>0</v>
      </c>
      <c r="N26" s="90">
        <f t="shared" si="2"/>
        <v>0</v>
      </c>
      <c r="O26" s="86"/>
      <c r="P26" s="92">
        <f t="shared" si="3"/>
      </c>
      <c r="Q26" s="63"/>
      <c r="R26" s="98"/>
    </row>
    <row r="27" spans="1:18" ht="15" customHeight="1">
      <c r="A27" s="18"/>
      <c r="B27" s="30"/>
      <c r="C27" s="26"/>
      <c r="D27" s="52"/>
      <c r="E27" s="43"/>
      <c r="F27" s="74"/>
      <c r="G27" s="34"/>
      <c r="H27" s="151"/>
      <c r="I27" s="88">
        <f t="shared" si="0"/>
        <v>0</v>
      </c>
      <c r="J27" s="23"/>
      <c r="K27" s="24"/>
      <c r="L27" s="24"/>
      <c r="M27" s="89">
        <f t="shared" si="1"/>
        <v>0</v>
      </c>
      <c r="N27" s="90">
        <f t="shared" si="2"/>
        <v>0</v>
      </c>
      <c r="O27" s="86"/>
      <c r="P27" s="92">
        <f t="shared" si="3"/>
      </c>
      <c r="Q27" s="30"/>
      <c r="R27" s="98"/>
    </row>
    <row r="28" spans="1:17" ht="15" customHeight="1">
      <c r="A28" s="18"/>
      <c r="B28" s="30"/>
      <c r="C28" s="26"/>
      <c r="D28" s="52"/>
      <c r="E28" s="43"/>
      <c r="F28" s="74"/>
      <c r="G28" s="34"/>
      <c r="H28" s="34"/>
      <c r="I28" s="88">
        <f t="shared" si="0"/>
        <v>0</v>
      </c>
      <c r="J28" s="23"/>
      <c r="K28" s="24"/>
      <c r="L28" s="24"/>
      <c r="M28" s="89">
        <f t="shared" si="1"/>
        <v>0</v>
      </c>
      <c r="N28" s="90">
        <f t="shared" si="2"/>
        <v>0</v>
      </c>
      <c r="O28" s="86"/>
      <c r="P28" s="92">
        <f t="shared" si="3"/>
      </c>
      <c r="Q28" s="30"/>
    </row>
    <row r="29" spans="1:17" ht="15" customHeight="1">
      <c r="A29" s="18"/>
      <c r="B29" s="46"/>
      <c r="C29" s="47"/>
      <c r="D29" s="48"/>
      <c r="E29" s="43"/>
      <c r="F29" s="50"/>
      <c r="G29" s="51"/>
      <c r="H29" s="51"/>
      <c r="I29" s="88">
        <f t="shared" si="0"/>
        <v>0</v>
      </c>
      <c r="J29" s="23"/>
      <c r="K29" s="24"/>
      <c r="L29" s="24"/>
      <c r="M29" s="89">
        <f t="shared" si="1"/>
        <v>0</v>
      </c>
      <c r="N29" s="90">
        <f t="shared" si="2"/>
        <v>0</v>
      </c>
      <c r="O29" s="86"/>
      <c r="P29" s="92">
        <f t="shared" si="3"/>
      </c>
      <c r="Q29" s="97"/>
    </row>
    <row r="30" spans="1:17" ht="15" customHeight="1">
      <c r="A30" s="25"/>
      <c r="B30" s="69"/>
      <c r="C30" s="70"/>
      <c r="D30" s="71"/>
      <c r="E30" s="43"/>
      <c r="F30" s="72"/>
      <c r="G30" s="73"/>
      <c r="H30" s="73"/>
      <c r="I30" s="88">
        <f t="shared" si="0"/>
        <v>0</v>
      </c>
      <c r="J30" s="23"/>
      <c r="K30" s="24"/>
      <c r="L30" s="24"/>
      <c r="M30" s="89">
        <f t="shared" si="1"/>
        <v>0</v>
      </c>
      <c r="N30" s="90">
        <f t="shared" si="2"/>
        <v>0</v>
      </c>
      <c r="O30" s="86"/>
      <c r="P30" s="92">
        <f t="shared" si="3"/>
      </c>
      <c r="Q30" s="63"/>
    </row>
    <row r="31" spans="1:17" ht="15" customHeight="1">
      <c r="A31" s="18"/>
      <c r="B31" s="46"/>
      <c r="C31" s="47"/>
      <c r="D31" s="48"/>
      <c r="E31" s="43"/>
      <c r="F31" s="50"/>
      <c r="G31" s="51"/>
      <c r="H31" s="51"/>
      <c r="I31" s="88">
        <f t="shared" si="0"/>
        <v>0</v>
      </c>
      <c r="J31" s="23"/>
      <c r="K31" s="24"/>
      <c r="L31" s="24"/>
      <c r="M31" s="89">
        <f t="shared" si="1"/>
        <v>0</v>
      </c>
      <c r="N31" s="90">
        <f t="shared" si="2"/>
        <v>0</v>
      </c>
      <c r="O31" s="86"/>
      <c r="P31" s="92">
        <f t="shared" si="3"/>
      </c>
      <c r="Q31" s="63"/>
    </row>
    <row r="32" spans="1:17" ht="15" customHeight="1">
      <c r="A32" s="18"/>
      <c r="B32" s="46"/>
      <c r="C32" s="47"/>
      <c r="D32" s="48"/>
      <c r="E32" s="43"/>
      <c r="F32" s="50"/>
      <c r="G32" s="51"/>
      <c r="H32" s="51"/>
      <c r="I32" s="88">
        <f t="shared" si="0"/>
        <v>0</v>
      </c>
      <c r="J32" s="23"/>
      <c r="K32" s="24"/>
      <c r="L32" s="24"/>
      <c r="M32" s="89">
        <f t="shared" si="1"/>
        <v>0</v>
      </c>
      <c r="N32" s="90">
        <f t="shared" si="2"/>
        <v>0</v>
      </c>
      <c r="O32" s="86"/>
      <c r="P32" s="92">
        <f t="shared" si="3"/>
      </c>
      <c r="Q32" s="97"/>
    </row>
    <row r="33" spans="1:17" ht="15" customHeight="1">
      <c r="A33" s="25"/>
      <c r="B33" s="46"/>
      <c r="C33" s="47"/>
      <c r="D33" s="48"/>
      <c r="E33" s="43"/>
      <c r="F33" s="50"/>
      <c r="G33" s="51"/>
      <c r="H33" s="51"/>
      <c r="I33" s="88">
        <f t="shared" si="0"/>
        <v>0</v>
      </c>
      <c r="J33" s="23"/>
      <c r="K33" s="24"/>
      <c r="L33" s="24"/>
      <c r="M33" s="89">
        <f t="shared" si="1"/>
        <v>0</v>
      </c>
      <c r="N33" s="90">
        <f t="shared" si="2"/>
        <v>0</v>
      </c>
      <c r="O33" s="86"/>
      <c r="P33" s="92">
        <f t="shared" si="3"/>
      </c>
      <c r="Q33" s="97"/>
    </row>
    <row r="34" spans="1:17" ht="15" customHeight="1">
      <c r="A34" s="18"/>
      <c r="B34" s="46"/>
      <c r="C34" s="47"/>
      <c r="D34" s="48"/>
      <c r="E34" s="43"/>
      <c r="F34" s="50"/>
      <c r="G34" s="51"/>
      <c r="H34" s="51"/>
      <c r="I34" s="88">
        <f t="shared" si="0"/>
        <v>0</v>
      </c>
      <c r="J34" s="23"/>
      <c r="K34" s="24"/>
      <c r="L34" s="24"/>
      <c r="M34" s="89">
        <f t="shared" si="1"/>
        <v>0</v>
      </c>
      <c r="N34" s="90">
        <f t="shared" si="2"/>
        <v>0</v>
      </c>
      <c r="O34" s="86"/>
      <c r="P34" s="92">
        <f t="shared" si="3"/>
      </c>
      <c r="Q34" s="63"/>
    </row>
    <row r="35" spans="1:18" ht="15" customHeight="1">
      <c r="A35" s="18"/>
      <c r="B35" s="30"/>
      <c r="C35" s="26"/>
      <c r="D35" s="52"/>
      <c r="E35" s="43"/>
      <c r="F35" s="74"/>
      <c r="G35" s="34"/>
      <c r="H35" s="34"/>
      <c r="I35" s="88">
        <f t="shared" si="0"/>
        <v>0</v>
      </c>
      <c r="J35" s="23"/>
      <c r="K35" s="24"/>
      <c r="L35" s="24"/>
      <c r="M35" s="89">
        <f t="shared" si="1"/>
        <v>0</v>
      </c>
      <c r="N35" s="90">
        <f t="shared" si="2"/>
        <v>0</v>
      </c>
      <c r="O35" s="86"/>
      <c r="P35" s="92">
        <f t="shared" si="3"/>
      </c>
      <c r="Q35" s="30"/>
      <c r="R35" s="98"/>
    </row>
    <row r="36" spans="1:18" ht="15" customHeight="1">
      <c r="A36" s="18"/>
      <c r="B36" s="30"/>
      <c r="C36" s="26"/>
      <c r="D36" s="52"/>
      <c r="E36" s="43"/>
      <c r="F36" s="74"/>
      <c r="G36" s="34"/>
      <c r="H36" s="34"/>
      <c r="I36" s="88">
        <f t="shared" si="0"/>
        <v>0</v>
      </c>
      <c r="J36" s="23"/>
      <c r="K36" s="24"/>
      <c r="L36" s="24"/>
      <c r="M36" s="89">
        <f t="shared" si="1"/>
        <v>0</v>
      </c>
      <c r="N36" s="90">
        <f t="shared" si="2"/>
        <v>0</v>
      </c>
      <c r="O36" s="86"/>
      <c r="P36" s="92">
        <f t="shared" si="3"/>
      </c>
      <c r="Q36" s="30"/>
      <c r="R36" s="98"/>
    </row>
    <row r="37" spans="1:18" ht="15" customHeight="1">
      <c r="A37" s="25"/>
      <c r="B37" s="46"/>
      <c r="C37" s="47"/>
      <c r="D37" s="48"/>
      <c r="E37" s="43"/>
      <c r="F37" s="50"/>
      <c r="G37" s="51"/>
      <c r="H37" s="51"/>
      <c r="I37" s="88">
        <f t="shared" si="0"/>
        <v>0</v>
      </c>
      <c r="J37" s="23"/>
      <c r="K37" s="24"/>
      <c r="L37" s="24"/>
      <c r="M37" s="89">
        <f t="shared" si="1"/>
        <v>0</v>
      </c>
      <c r="N37" s="90">
        <f t="shared" si="2"/>
        <v>0</v>
      </c>
      <c r="O37" s="86"/>
      <c r="P37" s="92">
        <f t="shared" si="3"/>
      </c>
      <c r="Q37" s="63"/>
      <c r="R37" s="98"/>
    </row>
    <row r="38" spans="1:18" ht="15" customHeight="1">
      <c r="A38" s="18"/>
      <c r="B38" s="57"/>
      <c r="C38" s="58"/>
      <c r="D38" s="59"/>
      <c r="E38" s="43"/>
      <c r="F38" s="75"/>
      <c r="G38" s="61"/>
      <c r="H38" s="61"/>
      <c r="I38" s="88">
        <f t="shared" si="0"/>
        <v>0</v>
      </c>
      <c r="J38" s="23"/>
      <c r="K38" s="24"/>
      <c r="L38" s="24"/>
      <c r="M38" s="89">
        <f t="shared" si="1"/>
        <v>0</v>
      </c>
      <c r="N38" s="90">
        <f t="shared" si="2"/>
        <v>0</v>
      </c>
      <c r="O38" s="86"/>
      <c r="P38" s="92">
        <f t="shared" si="3"/>
      </c>
      <c r="Q38" s="63"/>
      <c r="R38" s="98"/>
    </row>
    <row r="39" spans="1:18" ht="15" customHeight="1">
      <c r="A39" s="18"/>
      <c r="B39" s="46"/>
      <c r="C39" s="47"/>
      <c r="D39" s="48"/>
      <c r="E39" s="43"/>
      <c r="F39" s="50"/>
      <c r="G39" s="51"/>
      <c r="H39" s="51"/>
      <c r="I39" s="88">
        <f t="shared" si="0"/>
        <v>0</v>
      </c>
      <c r="J39" s="23"/>
      <c r="K39" s="24"/>
      <c r="L39" s="24"/>
      <c r="M39" s="89">
        <f t="shared" si="1"/>
        <v>0</v>
      </c>
      <c r="N39" s="90">
        <f t="shared" si="2"/>
        <v>0</v>
      </c>
      <c r="O39" s="86"/>
      <c r="P39" s="92">
        <f t="shared" si="3"/>
      </c>
      <c r="Q39" s="63"/>
      <c r="R39" s="9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H39 J9:L39">
    <cfRule type="cellIs" priority="1" dxfId="175" operator="greaterThan" stopIfTrue="1">
      <formula>"n"</formula>
    </cfRule>
    <cfRule type="cellIs" priority="2" dxfId="176" operator="greaterThan" stopIfTrue="1">
      <formula>"b"</formula>
    </cfRule>
    <cfRule type="cellIs" priority="3" dxfId="177" operator="greaterThan" stopIfTrue="1">
      <formula>0</formula>
    </cfRule>
  </conditionalFormatting>
  <dataValidations count="1">
    <dataValidation type="whole" allowBlank="1" sqref="F25:H3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hidden="1" customWidth="1"/>
    <col min="16" max="16" width="12.7109375" style="2" customWidth="1"/>
    <col min="17" max="17" width="14.8515625" style="5" customWidth="1"/>
    <col min="18" max="18" width="14.00390625" style="4" customWidth="1"/>
  </cols>
  <sheetData>
    <row r="1" spans="1:18" ht="51.75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</v>
      </c>
      <c r="B5" s="243"/>
      <c r="C5" s="243"/>
      <c r="D5" s="7"/>
      <c r="E5" s="8"/>
      <c r="F5" s="243" t="s">
        <v>3</v>
      </c>
      <c r="G5" s="243"/>
      <c r="H5" s="243"/>
      <c r="I5" s="76"/>
      <c r="J5" s="244" t="s">
        <v>4</v>
      </c>
      <c r="K5" s="245"/>
      <c r="L5" s="245"/>
      <c r="M5" s="76"/>
      <c r="N5" s="76"/>
      <c r="O5" s="76"/>
      <c r="P5" s="77" t="s">
        <v>787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48"/>
      <c r="P8" s="250"/>
      <c r="Q8" s="252"/>
    </row>
    <row r="9" spans="1:18" ht="15" customHeight="1">
      <c r="A9" s="18">
        <v>1</v>
      </c>
      <c r="B9" s="19" t="s">
        <v>448</v>
      </c>
      <c r="C9" s="20" t="s">
        <v>449</v>
      </c>
      <c r="D9" s="21" t="s">
        <v>3</v>
      </c>
      <c r="E9" s="22">
        <v>105.2</v>
      </c>
      <c r="F9" s="23">
        <v>147</v>
      </c>
      <c r="G9" s="24" t="s">
        <v>450</v>
      </c>
      <c r="H9" s="24" t="s">
        <v>349</v>
      </c>
      <c r="I9" s="83">
        <f aca="true" t="shared" si="0" ref="I9:I16">MAX(F9:H9)</f>
        <v>147</v>
      </c>
      <c r="J9" s="23">
        <v>170</v>
      </c>
      <c r="K9" s="24">
        <v>178</v>
      </c>
      <c r="L9" s="24">
        <v>185</v>
      </c>
      <c r="M9" s="84">
        <f aca="true" t="shared" si="1" ref="M9:M37">MAX(J9:L9)</f>
        <v>185</v>
      </c>
      <c r="N9" s="85">
        <f aca="true" t="shared" si="2" ref="N9:N37">SUM(I9,M9)</f>
        <v>332</v>
      </c>
      <c r="O9" s="86" t="s">
        <v>787</v>
      </c>
      <c r="P9" s="87">
        <f aca="true" t="shared" si="3" ref="P9:P37">IF(ISERROR(N9*10^(0.794358141*(LOG10(E9/174.393))^2)),"",N9*10^(0.794358141*(LOG10(E9/174.393))^2))</f>
        <v>362.5893958908139</v>
      </c>
      <c r="Q9" s="30" t="s">
        <v>447</v>
      </c>
      <c r="R9"/>
    </row>
    <row r="10" spans="1:18" ht="15" customHeight="1">
      <c r="A10" s="25">
        <v>2</v>
      </c>
      <c r="B10" s="19" t="s">
        <v>510</v>
      </c>
      <c r="C10" s="20" t="s">
        <v>511</v>
      </c>
      <c r="D10" s="21" t="s">
        <v>512</v>
      </c>
      <c r="E10" s="22">
        <v>91.45</v>
      </c>
      <c r="F10" s="23">
        <v>135</v>
      </c>
      <c r="G10" s="24">
        <v>142</v>
      </c>
      <c r="H10" s="24" t="s">
        <v>513</v>
      </c>
      <c r="I10" s="83">
        <f t="shared" si="0"/>
        <v>142</v>
      </c>
      <c r="J10" s="23">
        <v>165</v>
      </c>
      <c r="K10" s="24" t="s">
        <v>363</v>
      </c>
      <c r="L10" s="24" t="s">
        <v>363</v>
      </c>
      <c r="M10" s="84">
        <f t="shared" si="1"/>
        <v>165</v>
      </c>
      <c r="N10" s="85">
        <f t="shared" si="2"/>
        <v>307</v>
      </c>
      <c r="O10" s="86" t="s">
        <v>787</v>
      </c>
      <c r="P10" s="87">
        <f t="shared" si="3"/>
        <v>354.4620698772231</v>
      </c>
      <c r="Q10" s="95" t="s">
        <v>514</v>
      </c>
      <c r="R10"/>
    </row>
    <row r="11" spans="1:18" ht="15" customHeight="1">
      <c r="A11" s="18">
        <v>3</v>
      </c>
      <c r="B11" s="19" t="s">
        <v>547</v>
      </c>
      <c r="C11" s="26" t="s">
        <v>548</v>
      </c>
      <c r="D11" s="21" t="s">
        <v>540</v>
      </c>
      <c r="E11" s="22">
        <v>94.3</v>
      </c>
      <c r="F11" s="23" t="s">
        <v>549</v>
      </c>
      <c r="G11" s="24">
        <v>135</v>
      </c>
      <c r="H11" s="24">
        <v>140</v>
      </c>
      <c r="I11" s="83">
        <f t="shared" si="0"/>
        <v>140</v>
      </c>
      <c r="J11" s="23">
        <v>150</v>
      </c>
      <c r="K11" s="24" t="s">
        <v>349</v>
      </c>
      <c r="L11" s="24">
        <v>160</v>
      </c>
      <c r="M11" s="84">
        <f t="shared" si="1"/>
        <v>160</v>
      </c>
      <c r="N11" s="85">
        <f t="shared" si="2"/>
        <v>300</v>
      </c>
      <c r="O11" s="86" t="s">
        <v>787</v>
      </c>
      <c r="P11" s="87">
        <f t="shared" si="3"/>
        <v>341.78863263043746</v>
      </c>
      <c r="Q11" s="30" t="s">
        <v>114</v>
      </c>
      <c r="R11"/>
    </row>
    <row r="12" spans="1:18" ht="15" customHeight="1">
      <c r="A12" s="18">
        <v>4</v>
      </c>
      <c r="B12" s="19" t="s">
        <v>531</v>
      </c>
      <c r="C12" s="20" t="s">
        <v>532</v>
      </c>
      <c r="D12" s="21" t="s">
        <v>113</v>
      </c>
      <c r="E12" s="22">
        <v>73.95</v>
      </c>
      <c r="F12" s="23">
        <v>112</v>
      </c>
      <c r="G12" s="24">
        <v>117</v>
      </c>
      <c r="H12" s="24">
        <v>121</v>
      </c>
      <c r="I12" s="83">
        <f t="shared" si="0"/>
        <v>121</v>
      </c>
      <c r="J12" s="23">
        <v>135</v>
      </c>
      <c r="K12" s="24" t="s">
        <v>533</v>
      </c>
      <c r="L12" s="24" t="s">
        <v>318</v>
      </c>
      <c r="M12" s="84">
        <f t="shared" si="1"/>
        <v>135</v>
      </c>
      <c r="N12" s="85">
        <f t="shared" si="2"/>
        <v>256</v>
      </c>
      <c r="O12" s="86" t="s">
        <v>787</v>
      </c>
      <c r="P12" s="87">
        <f t="shared" si="3"/>
        <v>330.0014935634033</v>
      </c>
      <c r="Q12" s="30" t="s">
        <v>441</v>
      </c>
      <c r="R12"/>
    </row>
    <row r="13" spans="1:17" ht="15" customHeight="1">
      <c r="A13" s="25">
        <v>5</v>
      </c>
      <c r="B13" s="19" t="s">
        <v>505</v>
      </c>
      <c r="C13" s="20" t="s">
        <v>506</v>
      </c>
      <c r="D13" s="27" t="s">
        <v>788</v>
      </c>
      <c r="E13" s="22">
        <v>84.9</v>
      </c>
      <c r="F13" s="23">
        <v>115</v>
      </c>
      <c r="G13" s="24">
        <v>120</v>
      </c>
      <c r="H13" s="24">
        <v>125</v>
      </c>
      <c r="I13" s="83">
        <f t="shared" si="0"/>
        <v>125</v>
      </c>
      <c r="J13" s="23" t="s">
        <v>318</v>
      </c>
      <c r="K13" s="24">
        <v>145</v>
      </c>
      <c r="L13" s="24" t="s">
        <v>508</v>
      </c>
      <c r="M13" s="84">
        <f t="shared" si="1"/>
        <v>145</v>
      </c>
      <c r="N13" s="85">
        <f t="shared" si="2"/>
        <v>270</v>
      </c>
      <c r="O13" s="86" t="s">
        <v>787</v>
      </c>
      <c r="P13" s="87">
        <f t="shared" si="3"/>
        <v>322.84797324598105</v>
      </c>
      <c r="Q13" s="95" t="s">
        <v>789</v>
      </c>
    </row>
    <row r="14" spans="1:17" ht="15" customHeight="1">
      <c r="A14" s="18">
        <v>6</v>
      </c>
      <c r="B14" s="19" t="s">
        <v>356</v>
      </c>
      <c r="C14" s="26" t="s">
        <v>357</v>
      </c>
      <c r="D14" s="21" t="s">
        <v>348</v>
      </c>
      <c r="E14" s="22">
        <v>76.4</v>
      </c>
      <c r="F14" s="23" t="s">
        <v>244</v>
      </c>
      <c r="G14" s="24" t="s">
        <v>358</v>
      </c>
      <c r="H14" s="24">
        <v>112</v>
      </c>
      <c r="I14" s="83">
        <f t="shared" si="0"/>
        <v>112</v>
      </c>
      <c r="J14" s="23">
        <v>136</v>
      </c>
      <c r="K14" s="24" t="s">
        <v>359</v>
      </c>
      <c r="L14" s="24" t="s">
        <v>360</v>
      </c>
      <c r="M14" s="84">
        <f t="shared" si="1"/>
        <v>136</v>
      </c>
      <c r="N14" s="85">
        <f t="shared" si="2"/>
        <v>248</v>
      </c>
      <c r="O14" s="86" t="s">
        <v>787</v>
      </c>
      <c r="P14" s="87">
        <f t="shared" si="3"/>
        <v>313.69511209553656</v>
      </c>
      <c r="Q14" s="96" t="s">
        <v>352</v>
      </c>
    </row>
    <row r="15" spans="1:17" ht="15" customHeight="1">
      <c r="A15" s="18">
        <v>7</v>
      </c>
      <c r="B15" s="19" t="s">
        <v>459</v>
      </c>
      <c r="C15" s="26" t="s">
        <v>460</v>
      </c>
      <c r="D15" s="21" t="s">
        <v>3</v>
      </c>
      <c r="E15" s="28">
        <v>122.6</v>
      </c>
      <c r="F15" s="29">
        <v>125</v>
      </c>
      <c r="G15" s="24">
        <v>131</v>
      </c>
      <c r="H15" s="24">
        <v>135</v>
      </c>
      <c r="I15" s="83">
        <f t="shared" si="0"/>
        <v>135</v>
      </c>
      <c r="J15" s="23">
        <v>155</v>
      </c>
      <c r="K15" s="24">
        <v>160</v>
      </c>
      <c r="L15" s="24" t="s">
        <v>461</v>
      </c>
      <c r="M15" s="84">
        <f t="shared" si="1"/>
        <v>160</v>
      </c>
      <c r="N15" s="85">
        <f t="shared" si="2"/>
        <v>295</v>
      </c>
      <c r="O15" s="86" t="s">
        <v>787</v>
      </c>
      <c r="P15" s="87">
        <f t="shared" si="3"/>
        <v>307.91193595614595</v>
      </c>
      <c r="Q15" s="30" t="s">
        <v>447</v>
      </c>
    </row>
    <row r="16" spans="1:17" ht="15" customHeight="1">
      <c r="A16" s="25">
        <v>8</v>
      </c>
      <c r="B16" s="30" t="s">
        <v>361</v>
      </c>
      <c r="C16" s="20" t="s">
        <v>362</v>
      </c>
      <c r="D16" s="31" t="s">
        <v>348</v>
      </c>
      <c r="E16" s="32">
        <v>90.15</v>
      </c>
      <c r="F16" s="33">
        <v>115</v>
      </c>
      <c r="G16" s="34" t="s">
        <v>317</v>
      </c>
      <c r="H16" s="34" t="s">
        <v>317</v>
      </c>
      <c r="I16" s="83">
        <f t="shared" si="0"/>
        <v>115</v>
      </c>
      <c r="J16" s="23">
        <v>130</v>
      </c>
      <c r="K16" s="24" t="s">
        <v>363</v>
      </c>
      <c r="L16" s="24" t="s">
        <v>363</v>
      </c>
      <c r="M16" s="84">
        <f t="shared" si="1"/>
        <v>130</v>
      </c>
      <c r="N16" s="85">
        <f t="shared" si="2"/>
        <v>245</v>
      </c>
      <c r="O16" s="86" t="s">
        <v>787</v>
      </c>
      <c r="P16" s="87">
        <f t="shared" si="3"/>
        <v>284.70664996022794</v>
      </c>
      <c r="Q16" s="30" t="s">
        <v>352</v>
      </c>
    </row>
    <row r="17" spans="1:17" ht="15" customHeight="1">
      <c r="A17" s="18">
        <v>9</v>
      </c>
      <c r="B17" s="30" t="s">
        <v>560</v>
      </c>
      <c r="C17" s="35" t="s">
        <v>561</v>
      </c>
      <c r="D17" s="36" t="s">
        <v>540</v>
      </c>
      <c r="E17" s="37"/>
      <c r="F17" s="38"/>
      <c r="G17" s="39"/>
      <c r="H17" s="39"/>
      <c r="I17" s="83"/>
      <c r="J17" s="23"/>
      <c r="K17" s="24"/>
      <c r="L17" s="24"/>
      <c r="M17" s="84"/>
      <c r="N17" s="85"/>
      <c r="O17" s="86" t="s">
        <v>787</v>
      </c>
      <c r="P17" s="87" t="s">
        <v>464</v>
      </c>
      <c r="Q17" s="30" t="s">
        <v>114</v>
      </c>
    </row>
    <row r="18" spans="1:17" ht="15" customHeight="1">
      <c r="A18" s="18">
        <v>10</v>
      </c>
      <c r="B18" s="40" t="s">
        <v>764</v>
      </c>
      <c r="C18" s="41" t="s">
        <v>765</v>
      </c>
      <c r="D18" s="42" t="s">
        <v>81</v>
      </c>
      <c r="E18" s="43">
        <v>73.8</v>
      </c>
      <c r="F18" s="44">
        <v>105</v>
      </c>
      <c r="G18" s="45" t="s">
        <v>766</v>
      </c>
      <c r="H18" s="45">
        <v>108</v>
      </c>
      <c r="I18" s="88">
        <f aca="true" t="shared" si="4" ref="I18:I37">MAX(F18:H18)</f>
        <v>108</v>
      </c>
      <c r="J18" s="23">
        <v>124</v>
      </c>
      <c r="K18" s="24" t="s">
        <v>767</v>
      </c>
      <c r="L18" s="24" t="s">
        <v>768</v>
      </c>
      <c r="M18" s="89">
        <f t="shared" si="1"/>
        <v>124</v>
      </c>
      <c r="N18" s="90">
        <f t="shared" si="2"/>
        <v>232</v>
      </c>
      <c r="O18" s="91" t="s">
        <v>787</v>
      </c>
      <c r="P18" s="92">
        <f t="shared" si="3"/>
        <v>299.4239437763444</v>
      </c>
      <c r="Q18" s="30" t="s">
        <v>769</v>
      </c>
    </row>
    <row r="19" spans="1:17" ht="15" customHeight="1">
      <c r="A19" s="25">
        <v>11</v>
      </c>
      <c r="B19" s="46" t="s">
        <v>790</v>
      </c>
      <c r="C19" s="47" t="s">
        <v>791</v>
      </c>
      <c r="D19" s="48" t="s">
        <v>56</v>
      </c>
      <c r="E19" s="49">
        <v>120</v>
      </c>
      <c r="F19" s="50">
        <v>110</v>
      </c>
      <c r="G19" s="51">
        <v>115</v>
      </c>
      <c r="H19" s="51">
        <v>120</v>
      </c>
      <c r="I19" s="88">
        <f t="shared" si="4"/>
        <v>120</v>
      </c>
      <c r="J19" s="23">
        <v>130</v>
      </c>
      <c r="K19" s="24">
        <v>135</v>
      </c>
      <c r="L19" s="24">
        <v>140</v>
      </c>
      <c r="M19" s="89">
        <f t="shared" si="1"/>
        <v>140</v>
      </c>
      <c r="N19" s="90">
        <f t="shared" si="2"/>
        <v>260</v>
      </c>
      <c r="O19" s="91" t="s">
        <v>787</v>
      </c>
      <c r="P19" s="92">
        <f t="shared" si="3"/>
        <v>272.841289732097</v>
      </c>
      <c r="Q19" s="97" t="s">
        <v>57</v>
      </c>
    </row>
    <row r="20" spans="1:17" ht="15" customHeight="1">
      <c r="A20" s="18">
        <v>12</v>
      </c>
      <c r="B20" s="30" t="s">
        <v>616</v>
      </c>
      <c r="C20" s="20" t="s">
        <v>617</v>
      </c>
      <c r="D20" s="52" t="s">
        <v>32</v>
      </c>
      <c r="E20" s="53">
        <v>83.5</v>
      </c>
      <c r="F20" s="33">
        <v>90</v>
      </c>
      <c r="G20" s="34">
        <v>95</v>
      </c>
      <c r="H20" s="34">
        <v>100</v>
      </c>
      <c r="I20" s="88">
        <f t="shared" si="4"/>
        <v>100</v>
      </c>
      <c r="J20" s="23">
        <v>120</v>
      </c>
      <c r="K20" s="24">
        <v>125</v>
      </c>
      <c r="L20" s="24" t="s">
        <v>618</v>
      </c>
      <c r="M20" s="89">
        <f t="shared" si="1"/>
        <v>125</v>
      </c>
      <c r="N20" s="90">
        <f t="shared" si="2"/>
        <v>225</v>
      </c>
      <c r="O20" s="91" t="s">
        <v>787</v>
      </c>
      <c r="P20" s="92">
        <f t="shared" si="3"/>
        <v>271.2968663151052</v>
      </c>
      <c r="Q20" s="30" t="s">
        <v>34</v>
      </c>
    </row>
    <row r="21" spans="1:17" ht="15" customHeight="1">
      <c r="A21" s="18">
        <v>13</v>
      </c>
      <c r="B21" s="30" t="s">
        <v>419</v>
      </c>
      <c r="C21" s="26" t="s">
        <v>420</v>
      </c>
      <c r="D21" s="52" t="s">
        <v>56</v>
      </c>
      <c r="E21" s="53">
        <v>85</v>
      </c>
      <c r="F21" s="33">
        <v>87</v>
      </c>
      <c r="G21" s="34">
        <v>91</v>
      </c>
      <c r="H21" s="34">
        <v>95</v>
      </c>
      <c r="I21" s="88">
        <f t="shared" si="4"/>
        <v>95</v>
      </c>
      <c r="J21" s="23">
        <v>110</v>
      </c>
      <c r="K21" s="24">
        <v>115</v>
      </c>
      <c r="L21" s="24">
        <v>120</v>
      </c>
      <c r="M21" s="89">
        <f t="shared" si="1"/>
        <v>120</v>
      </c>
      <c r="N21" s="90">
        <f t="shared" si="2"/>
        <v>215</v>
      </c>
      <c r="O21" s="91" t="s">
        <v>787</v>
      </c>
      <c r="P21" s="92">
        <f t="shared" si="3"/>
        <v>256.93250677616123</v>
      </c>
      <c r="Q21" s="30" t="s">
        <v>57</v>
      </c>
    </row>
    <row r="22" spans="1:17" ht="15" customHeight="1">
      <c r="A22" s="25">
        <v>14</v>
      </c>
      <c r="B22" s="46" t="s">
        <v>417</v>
      </c>
      <c r="C22" s="47" t="s">
        <v>418</v>
      </c>
      <c r="D22" s="48" t="s">
        <v>56</v>
      </c>
      <c r="E22" s="54">
        <v>99.3</v>
      </c>
      <c r="F22" s="50">
        <v>95</v>
      </c>
      <c r="G22" s="51" t="s">
        <v>400</v>
      </c>
      <c r="H22" s="51">
        <v>100</v>
      </c>
      <c r="I22" s="88">
        <f t="shared" si="4"/>
        <v>100</v>
      </c>
      <c r="J22" s="23">
        <v>120</v>
      </c>
      <c r="K22" s="24">
        <v>125</v>
      </c>
      <c r="L22" s="24">
        <v>130</v>
      </c>
      <c r="M22" s="89">
        <f t="shared" si="1"/>
        <v>130</v>
      </c>
      <c r="N22" s="90">
        <f t="shared" si="2"/>
        <v>230</v>
      </c>
      <c r="O22" s="91" t="s">
        <v>787</v>
      </c>
      <c r="P22" s="92">
        <f t="shared" si="3"/>
        <v>256.59356873806945</v>
      </c>
      <c r="Q22" s="97" t="s">
        <v>57</v>
      </c>
    </row>
    <row r="23" spans="1:17" ht="15" customHeight="1">
      <c r="A23" s="18">
        <v>15</v>
      </c>
      <c r="B23" s="46" t="s">
        <v>411</v>
      </c>
      <c r="C23" s="47" t="s">
        <v>412</v>
      </c>
      <c r="D23" s="48" t="s">
        <v>56</v>
      </c>
      <c r="E23" s="49">
        <v>130</v>
      </c>
      <c r="F23" s="50">
        <v>100</v>
      </c>
      <c r="G23" s="51">
        <v>105</v>
      </c>
      <c r="H23" s="51">
        <v>110</v>
      </c>
      <c r="I23" s="88">
        <f t="shared" si="4"/>
        <v>110</v>
      </c>
      <c r="J23" s="23">
        <v>120</v>
      </c>
      <c r="K23" s="24">
        <v>125</v>
      </c>
      <c r="L23" s="24">
        <v>130</v>
      </c>
      <c r="M23" s="89">
        <f t="shared" si="1"/>
        <v>130</v>
      </c>
      <c r="N23" s="90">
        <f t="shared" si="2"/>
        <v>240</v>
      </c>
      <c r="O23" s="91" t="s">
        <v>787</v>
      </c>
      <c r="P23" s="92">
        <f t="shared" si="3"/>
        <v>247.25318281751885</v>
      </c>
      <c r="Q23" s="63" t="s">
        <v>57</v>
      </c>
    </row>
    <row r="24" spans="1:18" ht="15" customHeight="1">
      <c r="A24" s="18">
        <v>16</v>
      </c>
      <c r="B24" s="46" t="s">
        <v>402</v>
      </c>
      <c r="C24" s="47" t="s">
        <v>403</v>
      </c>
      <c r="D24" s="48" t="s">
        <v>390</v>
      </c>
      <c r="E24" s="55">
        <v>79.4</v>
      </c>
      <c r="F24" s="56">
        <v>80</v>
      </c>
      <c r="G24" s="51" t="s">
        <v>355</v>
      </c>
      <c r="H24" s="51">
        <v>85</v>
      </c>
      <c r="I24" s="88">
        <f t="shared" si="4"/>
        <v>85</v>
      </c>
      <c r="J24" s="23">
        <v>100</v>
      </c>
      <c r="K24" s="24" t="s">
        <v>404</v>
      </c>
      <c r="L24" s="24">
        <v>105</v>
      </c>
      <c r="M24" s="89">
        <f t="shared" si="1"/>
        <v>105</v>
      </c>
      <c r="N24" s="90">
        <f t="shared" si="2"/>
        <v>190</v>
      </c>
      <c r="O24" s="91" t="s">
        <v>787</v>
      </c>
      <c r="P24" s="92">
        <f t="shared" si="3"/>
        <v>235.23753250982267</v>
      </c>
      <c r="Q24" s="97" t="s">
        <v>393</v>
      </c>
      <c r="R24" s="98"/>
    </row>
    <row r="25" spans="1:18" ht="15" customHeight="1">
      <c r="A25" s="25">
        <v>17</v>
      </c>
      <c r="B25" s="57" t="s">
        <v>425</v>
      </c>
      <c r="C25" s="58" t="s">
        <v>426</v>
      </c>
      <c r="D25" s="59" t="s">
        <v>56</v>
      </c>
      <c r="E25" s="53">
        <v>72.3</v>
      </c>
      <c r="F25" s="60">
        <v>65</v>
      </c>
      <c r="G25" s="61">
        <v>70</v>
      </c>
      <c r="H25" s="61">
        <v>75</v>
      </c>
      <c r="I25" s="88">
        <f t="shared" si="4"/>
        <v>75</v>
      </c>
      <c r="J25" s="23">
        <v>95</v>
      </c>
      <c r="K25" s="24">
        <v>100</v>
      </c>
      <c r="L25" s="24">
        <v>105</v>
      </c>
      <c r="M25" s="89">
        <f t="shared" si="1"/>
        <v>105</v>
      </c>
      <c r="N25" s="90">
        <f t="shared" si="2"/>
        <v>180</v>
      </c>
      <c r="O25" s="91" t="s">
        <v>787</v>
      </c>
      <c r="P25" s="92">
        <f t="shared" si="3"/>
        <v>235.1937012841641</v>
      </c>
      <c r="Q25" s="63" t="s">
        <v>57</v>
      </c>
      <c r="R25" s="98"/>
    </row>
    <row r="26" spans="1:18" ht="15" customHeight="1">
      <c r="A26" s="18">
        <v>18</v>
      </c>
      <c r="B26" s="46" t="s">
        <v>398</v>
      </c>
      <c r="C26" s="47" t="s">
        <v>399</v>
      </c>
      <c r="D26" s="48" t="s">
        <v>390</v>
      </c>
      <c r="E26" s="55">
        <v>94.1</v>
      </c>
      <c r="F26" s="56">
        <v>85</v>
      </c>
      <c r="G26" s="51">
        <v>90</v>
      </c>
      <c r="H26" s="51" t="s">
        <v>400</v>
      </c>
      <c r="I26" s="88">
        <f t="shared" si="4"/>
        <v>90</v>
      </c>
      <c r="J26" s="23">
        <v>110</v>
      </c>
      <c r="K26" s="24" t="s">
        <v>401</v>
      </c>
      <c r="L26" s="24" t="s">
        <v>317</v>
      </c>
      <c r="M26" s="89">
        <f t="shared" si="1"/>
        <v>110</v>
      </c>
      <c r="N26" s="90">
        <f t="shared" si="2"/>
        <v>200</v>
      </c>
      <c r="O26" s="91" t="s">
        <v>787</v>
      </c>
      <c r="P26" s="92">
        <f t="shared" si="3"/>
        <v>228.0647610920083</v>
      </c>
      <c r="Q26" s="97" t="s">
        <v>393</v>
      </c>
      <c r="R26" s="98"/>
    </row>
    <row r="27" spans="1:17" ht="15" customHeight="1">
      <c r="A27" s="18">
        <v>19</v>
      </c>
      <c r="B27" s="19" t="s">
        <v>423</v>
      </c>
      <c r="C27" s="20" t="s">
        <v>424</v>
      </c>
      <c r="D27" s="62" t="s">
        <v>56</v>
      </c>
      <c r="E27" s="53">
        <v>94</v>
      </c>
      <c r="F27" s="23">
        <v>75</v>
      </c>
      <c r="G27" s="24">
        <v>80</v>
      </c>
      <c r="H27" s="24">
        <v>85</v>
      </c>
      <c r="I27" s="88">
        <f t="shared" si="4"/>
        <v>85</v>
      </c>
      <c r="J27" s="23">
        <v>95</v>
      </c>
      <c r="K27" s="24">
        <v>100</v>
      </c>
      <c r="L27" s="24">
        <v>105</v>
      </c>
      <c r="M27" s="89">
        <f t="shared" si="1"/>
        <v>105</v>
      </c>
      <c r="N27" s="90">
        <f t="shared" si="2"/>
        <v>190</v>
      </c>
      <c r="O27" s="91" t="s">
        <v>787</v>
      </c>
      <c r="P27" s="92">
        <f t="shared" si="3"/>
        <v>216.7596929591906</v>
      </c>
      <c r="Q27" s="30" t="s">
        <v>57</v>
      </c>
    </row>
    <row r="28" spans="1:17" ht="15" customHeight="1">
      <c r="A28" s="25">
        <v>20</v>
      </c>
      <c r="B28" s="63" t="s">
        <v>782</v>
      </c>
      <c r="C28" s="64" t="s">
        <v>783</v>
      </c>
      <c r="D28" s="65" t="s">
        <v>81</v>
      </c>
      <c r="E28" s="66">
        <v>92.4</v>
      </c>
      <c r="F28" s="67">
        <v>72</v>
      </c>
      <c r="G28" s="68">
        <v>77</v>
      </c>
      <c r="H28" s="61">
        <v>80</v>
      </c>
      <c r="I28" s="88">
        <f t="shared" si="4"/>
        <v>80</v>
      </c>
      <c r="J28" s="23">
        <v>92</v>
      </c>
      <c r="K28" s="24">
        <v>97</v>
      </c>
      <c r="L28" s="24">
        <v>100</v>
      </c>
      <c r="M28" s="89">
        <f t="shared" si="1"/>
        <v>100</v>
      </c>
      <c r="N28" s="90">
        <f t="shared" si="2"/>
        <v>180</v>
      </c>
      <c r="O28" s="91" t="s">
        <v>787</v>
      </c>
      <c r="P28" s="92">
        <f t="shared" si="3"/>
        <v>206.8811290032561</v>
      </c>
      <c r="Q28" s="63" t="s">
        <v>784</v>
      </c>
    </row>
    <row r="29" spans="1:17" ht="15" customHeight="1">
      <c r="A29" s="25"/>
      <c r="B29" s="69" t="s">
        <v>792</v>
      </c>
      <c r="C29" s="70" t="s">
        <v>511</v>
      </c>
      <c r="D29" s="71" t="s">
        <v>3</v>
      </c>
      <c r="E29" s="43"/>
      <c r="F29" s="72"/>
      <c r="G29" s="73"/>
      <c r="H29" s="73"/>
      <c r="I29" s="88"/>
      <c r="J29" s="23"/>
      <c r="K29" s="24"/>
      <c r="L29" s="24"/>
      <c r="M29" s="89"/>
      <c r="N29" s="90"/>
      <c r="O29" s="91" t="s">
        <v>793</v>
      </c>
      <c r="P29" s="92">
        <f t="shared" si="3"/>
      </c>
      <c r="Q29" s="63" t="s">
        <v>447</v>
      </c>
    </row>
    <row r="30" spans="1:17" ht="15" customHeight="1" hidden="1">
      <c r="A30" s="18"/>
      <c r="B30" s="46"/>
      <c r="C30" s="47"/>
      <c r="D30" s="48"/>
      <c r="E30" s="43"/>
      <c r="F30" s="50"/>
      <c r="G30" s="51"/>
      <c r="H30" s="51"/>
      <c r="I30" s="88">
        <f t="shared" si="4"/>
        <v>0</v>
      </c>
      <c r="J30" s="23"/>
      <c r="K30" s="24"/>
      <c r="L30" s="24"/>
      <c r="M30" s="89">
        <f t="shared" si="1"/>
        <v>0</v>
      </c>
      <c r="N30" s="90">
        <f t="shared" si="2"/>
        <v>0</v>
      </c>
      <c r="O30" s="86"/>
      <c r="P30" s="92">
        <f t="shared" si="3"/>
      </c>
      <c r="Q30" s="97"/>
    </row>
    <row r="31" spans="1:17" ht="15" customHeight="1" hidden="1">
      <c r="A31" s="25"/>
      <c r="B31" s="46"/>
      <c r="C31" s="47"/>
      <c r="D31" s="48"/>
      <c r="E31" s="43"/>
      <c r="F31" s="50"/>
      <c r="G31" s="51"/>
      <c r="H31" s="51"/>
      <c r="I31" s="88">
        <f t="shared" si="4"/>
        <v>0</v>
      </c>
      <c r="J31" s="23"/>
      <c r="K31" s="24"/>
      <c r="L31" s="24"/>
      <c r="M31" s="89">
        <f t="shared" si="1"/>
        <v>0</v>
      </c>
      <c r="N31" s="90">
        <f t="shared" si="2"/>
        <v>0</v>
      </c>
      <c r="O31" s="86"/>
      <c r="P31" s="92">
        <f t="shared" si="3"/>
      </c>
      <c r="Q31" s="97"/>
    </row>
    <row r="32" spans="1:17" ht="15" customHeight="1" hidden="1">
      <c r="A32" s="18"/>
      <c r="B32" s="46"/>
      <c r="C32" s="47"/>
      <c r="D32" s="48"/>
      <c r="E32" s="43"/>
      <c r="F32" s="50"/>
      <c r="G32" s="51"/>
      <c r="H32" s="51"/>
      <c r="I32" s="88">
        <f t="shared" si="4"/>
        <v>0</v>
      </c>
      <c r="J32" s="23"/>
      <c r="K32" s="24"/>
      <c r="L32" s="24"/>
      <c r="M32" s="89">
        <f t="shared" si="1"/>
        <v>0</v>
      </c>
      <c r="N32" s="90">
        <f t="shared" si="2"/>
        <v>0</v>
      </c>
      <c r="O32" s="86"/>
      <c r="P32" s="92">
        <f t="shared" si="3"/>
      </c>
      <c r="Q32" s="63"/>
    </row>
    <row r="33" spans="1:18" ht="15" customHeight="1" hidden="1">
      <c r="A33" s="18"/>
      <c r="B33" s="30"/>
      <c r="C33" s="26"/>
      <c r="D33" s="52"/>
      <c r="E33" s="43"/>
      <c r="F33" s="74"/>
      <c r="G33" s="34"/>
      <c r="H33" s="34"/>
      <c r="I33" s="88">
        <f t="shared" si="4"/>
        <v>0</v>
      </c>
      <c r="J33" s="23"/>
      <c r="K33" s="24"/>
      <c r="L33" s="24"/>
      <c r="M33" s="89">
        <f t="shared" si="1"/>
        <v>0</v>
      </c>
      <c r="N33" s="90">
        <f t="shared" si="2"/>
        <v>0</v>
      </c>
      <c r="O33" s="86"/>
      <c r="P33" s="92">
        <f t="shared" si="3"/>
      </c>
      <c r="Q33" s="30"/>
      <c r="R33" s="98"/>
    </row>
    <row r="34" spans="1:18" ht="15" customHeight="1" hidden="1">
      <c r="A34" s="18"/>
      <c r="B34" s="30"/>
      <c r="C34" s="26"/>
      <c r="D34" s="52"/>
      <c r="E34" s="43"/>
      <c r="F34" s="74"/>
      <c r="G34" s="34"/>
      <c r="H34" s="34"/>
      <c r="I34" s="88">
        <f t="shared" si="4"/>
        <v>0</v>
      </c>
      <c r="J34" s="23"/>
      <c r="K34" s="24"/>
      <c r="L34" s="24"/>
      <c r="M34" s="89">
        <f t="shared" si="1"/>
        <v>0</v>
      </c>
      <c r="N34" s="90">
        <f t="shared" si="2"/>
        <v>0</v>
      </c>
      <c r="O34" s="86"/>
      <c r="P34" s="92">
        <f t="shared" si="3"/>
      </c>
      <c r="Q34" s="30"/>
      <c r="R34" s="98"/>
    </row>
    <row r="35" spans="1:18" ht="15" customHeight="1" hidden="1">
      <c r="A35" s="25"/>
      <c r="B35" s="46"/>
      <c r="C35" s="47"/>
      <c r="D35" s="48"/>
      <c r="E35" s="43"/>
      <c r="F35" s="50"/>
      <c r="G35" s="51"/>
      <c r="H35" s="51"/>
      <c r="I35" s="88">
        <f t="shared" si="4"/>
        <v>0</v>
      </c>
      <c r="J35" s="23"/>
      <c r="K35" s="24"/>
      <c r="L35" s="24"/>
      <c r="M35" s="89">
        <f t="shared" si="1"/>
        <v>0</v>
      </c>
      <c r="N35" s="90">
        <f t="shared" si="2"/>
        <v>0</v>
      </c>
      <c r="O35" s="86"/>
      <c r="P35" s="92">
        <f t="shared" si="3"/>
      </c>
      <c r="Q35" s="63"/>
      <c r="R35" s="98"/>
    </row>
    <row r="36" spans="1:18" ht="15" customHeight="1" hidden="1">
      <c r="A36" s="18"/>
      <c r="B36" s="57"/>
      <c r="C36" s="58"/>
      <c r="D36" s="59"/>
      <c r="E36" s="43"/>
      <c r="F36" s="75"/>
      <c r="G36" s="61"/>
      <c r="H36" s="61"/>
      <c r="I36" s="88">
        <f t="shared" si="4"/>
        <v>0</v>
      </c>
      <c r="J36" s="23"/>
      <c r="K36" s="24"/>
      <c r="L36" s="24"/>
      <c r="M36" s="89">
        <f t="shared" si="1"/>
        <v>0</v>
      </c>
      <c r="N36" s="90">
        <f t="shared" si="2"/>
        <v>0</v>
      </c>
      <c r="O36" s="86"/>
      <c r="P36" s="92">
        <f t="shared" si="3"/>
      </c>
      <c r="Q36" s="63"/>
      <c r="R36" s="98"/>
    </row>
    <row r="37" spans="1:18" ht="15" customHeight="1" hidden="1">
      <c r="A37" s="18"/>
      <c r="B37" s="46"/>
      <c r="C37" s="47"/>
      <c r="D37" s="48"/>
      <c r="E37" s="43"/>
      <c r="F37" s="50"/>
      <c r="G37" s="51"/>
      <c r="H37" s="51"/>
      <c r="I37" s="88">
        <f t="shared" si="4"/>
        <v>0</v>
      </c>
      <c r="J37" s="23"/>
      <c r="K37" s="24"/>
      <c r="L37" s="24"/>
      <c r="M37" s="89">
        <f t="shared" si="1"/>
        <v>0</v>
      </c>
      <c r="N37" s="90">
        <f t="shared" si="2"/>
        <v>0</v>
      </c>
      <c r="O37" s="86"/>
      <c r="P37" s="92">
        <f t="shared" si="3"/>
      </c>
      <c r="Q37" s="63"/>
      <c r="R37" s="9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9:H9 J9:L9">
    <cfRule type="cellIs" priority="25" dxfId="175" operator="greaterThan" stopIfTrue="1">
      <formula>"n"</formula>
    </cfRule>
    <cfRule type="cellIs" priority="26" dxfId="176" operator="greaterThan" stopIfTrue="1">
      <formula>"b"</formula>
    </cfRule>
    <cfRule type="cellIs" priority="27" dxfId="177" operator="greaterThan" stopIfTrue="1">
      <formula>0</formula>
    </cfRule>
  </conditionalFormatting>
  <conditionalFormatting sqref="F10:H10 J10:L10">
    <cfRule type="cellIs" priority="22" dxfId="175" operator="greaterThan" stopIfTrue="1">
      <formula>"n"</formula>
    </cfRule>
    <cfRule type="cellIs" priority="23" dxfId="176" operator="greaterThan" stopIfTrue="1">
      <formula>"b"</formula>
    </cfRule>
    <cfRule type="cellIs" priority="24" dxfId="177" operator="greaterThan" stopIfTrue="1">
      <formula>0</formula>
    </cfRule>
  </conditionalFormatting>
  <conditionalFormatting sqref="F11:H11 J11:L11">
    <cfRule type="cellIs" priority="19" dxfId="175" operator="greaterThan" stopIfTrue="1">
      <formula>"n"</formula>
    </cfRule>
    <cfRule type="cellIs" priority="20" dxfId="176" operator="greaterThan" stopIfTrue="1">
      <formula>"b"</formula>
    </cfRule>
    <cfRule type="cellIs" priority="21" dxfId="177" operator="greaterThan" stopIfTrue="1">
      <formula>0</formula>
    </cfRule>
  </conditionalFormatting>
  <conditionalFormatting sqref="F12:H12 J12:L12">
    <cfRule type="cellIs" priority="16" dxfId="175" operator="greaterThan" stopIfTrue="1">
      <formula>"n"</formula>
    </cfRule>
    <cfRule type="cellIs" priority="17" dxfId="176" operator="greaterThan" stopIfTrue="1">
      <formula>"b"</formula>
    </cfRule>
    <cfRule type="cellIs" priority="18" dxfId="177" operator="greaterThan" stopIfTrue="1">
      <formula>0</formula>
    </cfRule>
  </conditionalFormatting>
  <conditionalFormatting sqref="J13:L13 F13:H13">
    <cfRule type="cellIs" priority="13" dxfId="175" operator="greaterThan" stopIfTrue="1">
      <formula>"n"</formula>
    </cfRule>
    <cfRule type="cellIs" priority="14" dxfId="176" operator="greaterThan" stopIfTrue="1">
      <formula>"b"</formula>
    </cfRule>
    <cfRule type="cellIs" priority="15" dxfId="177" operator="greaterThan" stopIfTrue="1">
      <formula>0</formula>
    </cfRule>
  </conditionalFormatting>
  <conditionalFormatting sqref="F14:H14 J14:L14">
    <cfRule type="cellIs" priority="10" dxfId="175" operator="greaterThan" stopIfTrue="1">
      <formula>"n"</formula>
    </cfRule>
    <cfRule type="cellIs" priority="11" dxfId="176" operator="greaterThan" stopIfTrue="1">
      <formula>"b"</formula>
    </cfRule>
    <cfRule type="cellIs" priority="12" dxfId="177" operator="greaterThan" stopIfTrue="1">
      <formula>0</formula>
    </cfRule>
  </conditionalFormatting>
  <conditionalFormatting sqref="F15:H15 J15:L15">
    <cfRule type="cellIs" priority="7" dxfId="175" operator="greaterThan" stopIfTrue="1">
      <formula>"n"</formula>
    </cfRule>
    <cfRule type="cellIs" priority="8" dxfId="176" operator="greaterThan" stopIfTrue="1">
      <formula>"b"</formula>
    </cfRule>
    <cfRule type="cellIs" priority="9" dxfId="177" operator="greaterThan" stopIfTrue="1">
      <formula>0</formula>
    </cfRule>
  </conditionalFormatting>
  <conditionalFormatting sqref="F16:H16 J16:L16">
    <cfRule type="cellIs" priority="4" dxfId="175" operator="greaterThan" stopIfTrue="1">
      <formula>"n"</formula>
    </cfRule>
    <cfRule type="cellIs" priority="5" dxfId="176" operator="greaterThan" stopIfTrue="1">
      <formula>"b"</formula>
    </cfRule>
    <cfRule type="cellIs" priority="6" dxfId="177" operator="greaterThan" stopIfTrue="1">
      <formula>0</formula>
    </cfRule>
  </conditionalFormatting>
  <conditionalFormatting sqref="F17:H17 J17:L17">
    <cfRule type="cellIs" priority="1" dxfId="175" operator="greaterThan" stopIfTrue="1">
      <formula>"n"</formula>
    </cfRule>
    <cfRule type="cellIs" priority="2" dxfId="176" operator="greaterThan" stopIfTrue="1">
      <formula>"b"</formula>
    </cfRule>
    <cfRule type="cellIs" priority="3" dxfId="177" operator="greaterThan" stopIfTrue="1">
      <formula>0</formula>
    </cfRule>
  </conditionalFormatting>
  <conditionalFormatting sqref="F18:H18 J18:L18">
    <cfRule type="cellIs" priority="58" dxfId="175" operator="greaterThan" stopIfTrue="1">
      <formula>"n"</formula>
    </cfRule>
    <cfRule type="cellIs" priority="59" dxfId="176" operator="greaterThan" stopIfTrue="1">
      <formula>"b"</formula>
    </cfRule>
    <cfRule type="cellIs" priority="60" dxfId="177" operator="greaterThan" stopIfTrue="1">
      <formula>0</formula>
    </cfRule>
  </conditionalFormatting>
  <conditionalFormatting sqref="F19:H19 J19:L19">
    <cfRule type="cellIs" priority="55" dxfId="175" operator="greaterThan" stopIfTrue="1">
      <formula>"n"</formula>
    </cfRule>
    <cfRule type="cellIs" priority="56" dxfId="176" operator="greaterThan" stopIfTrue="1">
      <formula>"b"</formula>
    </cfRule>
    <cfRule type="cellIs" priority="57" dxfId="177" operator="greaterThan" stopIfTrue="1">
      <formula>0</formula>
    </cfRule>
  </conditionalFormatting>
  <conditionalFormatting sqref="F20:H20 J20:L20">
    <cfRule type="cellIs" priority="52" dxfId="175" operator="greaterThan" stopIfTrue="1">
      <formula>"n"</formula>
    </cfRule>
    <cfRule type="cellIs" priority="53" dxfId="176" operator="greaterThan" stopIfTrue="1">
      <formula>"b"</formula>
    </cfRule>
    <cfRule type="cellIs" priority="54" dxfId="177" operator="greaterThan" stopIfTrue="1">
      <formula>0</formula>
    </cfRule>
  </conditionalFormatting>
  <conditionalFormatting sqref="F21:H21 J21:L21">
    <cfRule type="cellIs" priority="49" dxfId="175" operator="greaterThan" stopIfTrue="1">
      <formula>"n"</formula>
    </cfRule>
    <cfRule type="cellIs" priority="50" dxfId="176" operator="greaterThan" stopIfTrue="1">
      <formula>"b"</formula>
    </cfRule>
    <cfRule type="cellIs" priority="51" dxfId="177" operator="greaterThan" stopIfTrue="1">
      <formula>0</formula>
    </cfRule>
  </conditionalFormatting>
  <conditionalFormatting sqref="F22:H22 J22:L22">
    <cfRule type="cellIs" priority="46" dxfId="175" operator="greaterThan" stopIfTrue="1">
      <formula>"n"</formula>
    </cfRule>
    <cfRule type="cellIs" priority="47" dxfId="176" operator="greaterThan" stopIfTrue="1">
      <formula>"b"</formula>
    </cfRule>
    <cfRule type="cellIs" priority="48" dxfId="177" operator="greaterThan" stopIfTrue="1">
      <formula>0</formula>
    </cfRule>
  </conditionalFormatting>
  <conditionalFormatting sqref="F23:H23 J23:L23">
    <cfRule type="cellIs" priority="43" dxfId="175" operator="greaterThan" stopIfTrue="1">
      <formula>"n"</formula>
    </cfRule>
    <cfRule type="cellIs" priority="44" dxfId="176" operator="greaterThan" stopIfTrue="1">
      <formula>"b"</formula>
    </cfRule>
    <cfRule type="cellIs" priority="45" dxfId="177" operator="greaterThan" stopIfTrue="1">
      <formula>0</formula>
    </cfRule>
  </conditionalFormatting>
  <conditionalFormatting sqref="F24:H24 J24:L24">
    <cfRule type="cellIs" priority="40" dxfId="175" operator="greaterThan" stopIfTrue="1">
      <formula>"n"</formula>
    </cfRule>
    <cfRule type="cellIs" priority="41" dxfId="176" operator="greaterThan" stopIfTrue="1">
      <formula>"b"</formula>
    </cfRule>
    <cfRule type="cellIs" priority="42" dxfId="177" operator="greaterThan" stopIfTrue="1">
      <formula>0</formula>
    </cfRule>
  </conditionalFormatting>
  <conditionalFormatting sqref="F25:H25 J25:L25">
    <cfRule type="cellIs" priority="37" dxfId="175" operator="greaterThan" stopIfTrue="1">
      <formula>"n"</formula>
    </cfRule>
    <cfRule type="cellIs" priority="38" dxfId="176" operator="greaterThan" stopIfTrue="1">
      <formula>"b"</formula>
    </cfRule>
    <cfRule type="cellIs" priority="39" dxfId="177" operator="greaterThan" stopIfTrue="1">
      <formula>0</formula>
    </cfRule>
  </conditionalFormatting>
  <conditionalFormatting sqref="F26:H27 J26:L27">
    <cfRule type="cellIs" priority="34" dxfId="175" operator="greaterThan" stopIfTrue="1">
      <formula>"n"</formula>
    </cfRule>
    <cfRule type="cellIs" priority="35" dxfId="176" operator="greaterThan" stopIfTrue="1">
      <formula>"b"</formula>
    </cfRule>
    <cfRule type="cellIs" priority="36" dxfId="177" operator="greaterThan" stopIfTrue="1">
      <formula>0</formula>
    </cfRule>
  </conditionalFormatting>
  <conditionalFormatting sqref="F28:H28 J28:L28">
    <cfRule type="cellIs" priority="31" dxfId="175" operator="greaterThan" stopIfTrue="1">
      <formula>"n"</formula>
    </cfRule>
    <cfRule type="cellIs" priority="32" dxfId="176" operator="greaterThan" stopIfTrue="1">
      <formula>"b"</formula>
    </cfRule>
    <cfRule type="cellIs" priority="33" dxfId="177" operator="greaterThan" stopIfTrue="1">
      <formula>0</formula>
    </cfRule>
  </conditionalFormatting>
  <conditionalFormatting sqref="J29:L37 F29:H37">
    <cfRule type="cellIs" priority="136" dxfId="175" operator="greaterThan" stopIfTrue="1">
      <formula>"n"</formula>
    </cfRule>
    <cfRule type="cellIs" priority="137" dxfId="176" operator="greaterThan" stopIfTrue="1">
      <formula>"b"</formula>
    </cfRule>
    <cfRule type="cellIs" priority="138" dxfId="177" operator="greaterThan" stopIfTrue="1">
      <formula>0</formula>
    </cfRule>
  </conditionalFormatting>
  <dataValidations count="1">
    <dataValidation type="whole" allowBlank="1" sqref="F19:H19 F23:H23 F29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:B20"/>
    </sheetView>
  </sheetViews>
  <sheetFormatPr defaultColWidth="8.8515625" defaultRowHeight="12.75"/>
  <sheetData>
    <row r="1" spans="1:2" ht="12">
      <c r="A1" t="s">
        <v>169</v>
      </c>
      <c r="B1">
        <v>23</v>
      </c>
    </row>
    <row r="2" spans="1:2" ht="12">
      <c r="A2" t="s">
        <v>124</v>
      </c>
      <c r="B2">
        <v>98</v>
      </c>
    </row>
    <row r="3" spans="1:2" ht="12">
      <c r="A3" t="s">
        <v>348</v>
      </c>
      <c r="B3">
        <v>149</v>
      </c>
    </row>
    <row r="4" spans="1:2" ht="12">
      <c r="A4" t="s">
        <v>384</v>
      </c>
      <c r="B4">
        <v>22</v>
      </c>
    </row>
    <row r="5" spans="1:2" ht="12">
      <c r="A5" t="s">
        <v>394</v>
      </c>
      <c r="B5">
        <v>62</v>
      </c>
    </row>
    <row r="6" spans="1:2" ht="12">
      <c r="A6" t="s">
        <v>56</v>
      </c>
      <c r="B6">
        <v>135</v>
      </c>
    </row>
    <row r="7" spans="1:2" ht="12">
      <c r="A7" t="s">
        <v>429</v>
      </c>
      <c r="B7">
        <v>51</v>
      </c>
    </row>
    <row r="8" spans="1:2" ht="12">
      <c r="A8" t="s">
        <v>439</v>
      </c>
      <c r="B8">
        <v>25</v>
      </c>
    </row>
    <row r="9" spans="1:2" ht="12">
      <c r="A9" t="s">
        <v>3</v>
      </c>
      <c r="B9">
        <v>210</v>
      </c>
    </row>
    <row r="10" spans="1:2" ht="12">
      <c r="A10" t="s">
        <v>41</v>
      </c>
      <c r="B10">
        <v>76</v>
      </c>
    </row>
    <row r="11" spans="1:2" ht="12">
      <c r="A11" t="s">
        <v>113</v>
      </c>
      <c r="B11">
        <v>197</v>
      </c>
    </row>
    <row r="12" spans="1:2" ht="12">
      <c r="A12" t="s">
        <v>590</v>
      </c>
      <c r="B12">
        <v>125</v>
      </c>
    </row>
    <row r="13" spans="1:2" ht="12">
      <c r="A13" t="s">
        <v>32</v>
      </c>
      <c r="B13">
        <v>107</v>
      </c>
    </row>
    <row r="14" spans="1:2" ht="12">
      <c r="A14" t="s">
        <v>68</v>
      </c>
      <c r="B14">
        <v>61</v>
      </c>
    </row>
    <row r="15" spans="1:2" ht="12">
      <c r="A15" t="s">
        <v>671</v>
      </c>
      <c r="B15">
        <v>25</v>
      </c>
    </row>
    <row r="16" spans="1:2" ht="12">
      <c r="A16" t="s">
        <v>676</v>
      </c>
      <c r="B16">
        <v>53</v>
      </c>
    </row>
    <row r="17" spans="1:2" ht="12">
      <c r="A17" t="s">
        <v>686</v>
      </c>
      <c r="B17">
        <v>21</v>
      </c>
    </row>
    <row r="18" spans="1:2" ht="12">
      <c r="A18" t="s">
        <v>696</v>
      </c>
      <c r="B18">
        <v>144.5</v>
      </c>
    </row>
    <row r="19" spans="1:2" ht="12">
      <c r="A19" t="s">
        <v>306</v>
      </c>
      <c r="B19">
        <v>144</v>
      </c>
    </row>
    <row r="20" spans="1:2" ht="12">
      <c r="A20" t="s">
        <v>81</v>
      </c>
      <c r="B20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tabSelected="1" zoomScalePageLayoutView="0" workbookViewId="0" topLeftCell="A10">
      <selection activeCell="M33" sqref="M33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60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5"/>
      <c r="L5" s="245"/>
      <c r="M5" s="76"/>
      <c r="N5" s="76"/>
      <c r="O5" s="76"/>
      <c r="P5" s="77" t="s">
        <v>24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48"/>
      <c r="P8" s="250"/>
      <c r="Q8" s="252"/>
    </row>
    <row r="9" spans="1:18" ht="15" customHeight="1">
      <c r="A9" s="18">
        <v>1</v>
      </c>
      <c r="B9" s="225" t="s">
        <v>25</v>
      </c>
      <c r="C9" s="20"/>
      <c r="D9" s="21"/>
      <c r="E9" s="22"/>
      <c r="F9" s="183"/>
      <c r="G9" s="145"/>
      <c r="H9" s="145"/>
      <c r="I9" s="83">
        <f>MAX(F9:H9)</f>
        <v>0</v>
      </c>
      <c r="J9" s="23"/>
      <c r="K9" s="24"/>
      <c r="L9" s="24"/>
      <c r="M9" s="84">
        <f>MAX(J9:L9)</f>
        <v>0</v>
      </c>
      <c r="N9" s="85">
        <f>SUM(I9,M9)</f>
        <v>0</v>
      </c>
      <c r="O9" s="190"/>
      <c r="P9" s="92">
        <f>IF(ISERROR(N9*10^(0.89726074*(LOG10(E9/148.026))^2)),"",N9*10^(0.89726074*(LOG10(E9/148.026))^2))</f>
      </c>
      <c r="R9"/>
    </row>
    <row r="10" spans="1:18" ht="15" customHeight="1">
      <c r="A10" s="18">
        <v>2</v>
      </c>
      <c r="B10" s="19" t="s">
        <v>26</v>
      </c>
      <c r="C10" s="20" t="s">
        <v>27</v>
      </c>
      <c r="D10" s="21" t="s">
        <v>28</v>
      </c>
      <c r="E10" s="22">
        <v>35</v>
      </c>
      <c r="F10" s="184">
        <v>10</v>
      </c>
      <c r="G10" s="45">
        <v>11</v>
      </c>
      <c r="H10" s="45">
        <v>12</v>
      </c>
      <c r="I10" s="83">
        <f aca="true" t="shared" si="0" ref="I10:I16">MAX(F10:H10)</f>
        <v>12</v>
      </c>
      <c r="J10" s="23">
        <v>12</v>
      </c>
      <c r="K10" s="24">
        <v>14</v>
      </c>
      <c r="L10" s="24">
        <v>16</v>
      </c>
      <c r="M10" s="84">
        <f aca="true" t="shared" si="1" ref="M10:M16">MAX(J10:L10)</f>
        <v>16</v>
      </c>
      <c r="N10" s="85">
        <f aca="true" t="shared" si="2" ref="N10:N16">SUM(I10,M10)</f>
        <v>28</v>
      </c>
      <c r="O10" s="190">
        <v>3</v>
      </c>
      <c r="P10" s="92">
        <f aca="true" t="shared" si="3" ref="P10:P16">IF(ISERROR(N10*10^(0.89726074*(LOG10(E10/148.026))^2)),"",N10*10^(0.89726074*(LOG10(E10/148.026))^2))</f>
        <v>62.961680444056476</v>
      </c>
      <c r="Q10" s="30" t="s">
        <v>29</v>
      </c>
      <c r="R10"/>
    </row>
    <row r="11" spans="1:18" ht="15" customHeight="1">
      <c r="A11" s="25">
        <v>3</v>
      </c>
      <c r="B11" s="185" t="s">
        <v>30</v>
      </c>
      <c r="C11" s="186" t="s">
        <v>31</v>
      </c>
      <c r="D11" s="17" t="s">
        <v>32</v>
      </c>
      <c r="E11" s="187">
        <v>31.5</v>
      </c>
      <c r="F11" s="33">
        <v>15</v>
      </c>
      <c r="G11" s="34">
        <v>17</v>
      </c>
      <c r="H11" s="151" t="s">
        <v>33</v>
      </c>
      <c r="I11" s="83">
        <f t="shared" si="0"/>
        <v>17</v>
      </c>
      <c r="J11" s="23">
        <v>20</v>
      </c>
      <c r="K11" s="24">
        <v>22</v>
      </c>
      <c r="L11" s="24">
        <v>23</v>
      </c>
      <c r="M11" s="84">
        <f t="shared" si="1"/>
        <v>23</v>
      </c>
      <c r="N11" s="85">
        <f t="shared" si="2"/>
        <v>40</v>
      </c>
      <c r="O11" s="190">
        <v>1</v>
      </c>
      <c r="P11" s="92">
        <f t="shared" si="3"/>
        <v>101.69080571283189</v>
      </c>
      <c r="Q11" s="30" t="s">
        <v>34</v>
      </c>
      <c r="R11"/>
    </row>
    <row r="12" spans="1:18" ht="15" customHeight="1">
      <c r="A12" s="18">
        <v>4</v>
      </c>
      <c r="B12" s="30" t="s">
        <v>35</v>
      </c>
      <c r="C12" s="26" t="s">
        <v>36</v>
      </c>
      <c r="D12" s="52" t="s">
        <v>32</v>
      </c>
      <c r="E12" s="43">
        <v>38.4</v>
      </c>
      <c r="F12" s="23">
        <v>15</v>
      </c>
      <c r="G12" s="24">
        <v>17</v>
      </c>
      <c r="H12" s="24" t="s">
        <v>33</v>
      </c>
      <c r="I12" s="83">
        <f t="shared" si="0"/>
        <v>17</v>
      </c>
      <c r="J12" s="23">
        <v>20</v>
      </c>
      <c r="K12" s="24">
        <v>22</v>
      </c>
      <c r="L12" s="24" t="s">
        <v>37</v>
      </c>
      <c r="M12" s="84">
        <f t="shared" si="1"/>
        <v>22</v>
      </c>
      <c r="N12" s="85">
        <f t="shared" si="2"/>
        <v>39</v>
      </c>
      <c r="O12" s="190">
        <v>2</v>
      </c>
      <c r="P12" s="92">
        <f t="shared" si="3"/>
        <v>79.28435276328929</v>
      </c>
      <c r="Q12" s="96" t="s">
        <v>34</v>
      </c>
      <c r="R12"/>
    </row>
    <row r="13" spans="1:17" ht="15" customHeight="1">
      <c r="A13" s="18">
        <v>7</v>
      </c>
      <c r="B13" s="226" t="s">
        <v>38</v>
      </c>
      <c r="C13" s="47"/>
      <c r="D13" s="48"/>
      <c r="E13" s="99"/>
      <c r="F13" s="74"/>
      <c r="G13" s="34"/>
      <c r="H13" s="34"/>
      <c r="I13" s="83">
        <f t="shared" si="0"/>
        <v>0</v>
      </c>
      <c r="J13" s="23"/>
      <c r="K13" s="24"/>
      <c r="L13" s="24"/>
      <c r="M13" s="84">
        <f t="shared" si="1"/>
        <v>0</v>
      </c>
      <c r="N13" s="85">
        <f t="shared" si="2"/>
        <v>0</v>
      </c>
      <c r="O13" s="190"/>
      <c r="P13" s="92">
        <f t="shared" si="3"/>
      </c>
      <c r="Q13" s="97"/>
    </row>
    <row r="14" spans="1:17" ht="15" customHeight="1">
      <c r="A14" s="18">
        <v>8</v>
      </c>
      <c r="B14" s="30" t="s">
        <v>39</v>
      </c>
      <c r="C14" s="64" t="s">
        <v>40</v>
      </c>
      <c r="D14" s="4" t="s">
        <v>41</v>
      </c>
      <c r="E14" s="66">
        <v>45</v>
      </c>
      <c r="F14" s="29">
        <v>27</v>
      </c>
      <c r="G14" s="24">
        <v>29</v>
      </c>
      <c r="H14" s="24">
        <v>31</v>
      </c>
      <c r="I14" s="83">
        <f t="shared" si="0"/>
        <v>31</v>
      </c>
      <c r="J14" s="23">
        <v>34</v>
      </c>
      <c r="K14" s="24">
        <v>38</v>
      </c>
      <c r="L14" s="24">
        <v>41</v>
      </c>
      <c r="M14" s="84">
        <f t="shared" si="1"/>
        <v>41</v>
      </c>
      <c r="N14" s="85">
        <f t="shared" si="2"/>
        <v>72</v>
      </c>
      <c r="O14" s="190">
        <v>1</v>
      </c>
      <c r="P14" s="92">
        <f t="shared" si="3"/>
        <v>125.10563222200567</v>
      </c>
      <c r="Q14" s="163" t="s">
        <v>42</v>
      </c>
    </row>
    <row r="15" spans="1:17" ht="15" customHeight="1">
      <c r="A15" s="25">
        <v>9</v>
      </c>
      <c r="B15" s="185" t="s">
        <v>43</v>
      </c>
      <c r="C15" s="186" t="s">
        <v>44</v>
      </c>
      <c r="D15" s="17" t="s">
        <v>28</v>
      </c>
      <c r="E15" s="187">
        <v>40.1</v>
      </c>
      <c r="F15" s="33">
        <v>10</v>
      </c>
      <c r="G15" s="34" t="s">
        <v>137</v>
      </c>
      <c r="H15" s="151">
        <v>12</v>
      </c>
      <c r="I15" s="83">
        <f t="shared" si="0"/>
        <v>12</v>
      </c>
      <c r="J15" s="23">
        <v>12</v>
      </c>
      <c r="K15" s="24">
        <v>14</v>
      </c>
      <c r="L15" s="24">
        <v>16</v>
      </c>
      <c r="M15" s="84">
        <f t="shared" si="1"/>
        <v>16</v>
      </c>
      <c r="N15" s="85">
        <f t="shared" si="2"/>
        <v>28</v>
      </c>
      <c r="O15" s="190">
        <v>3</v>
      </c>
      <c r="P15" s="92">
        <f t="shared" si="3"/>
        <v>54.42701812174671</v>
      </c>
      <c r="Q15" s="30" t="s">
        <v>29</v>
      </c>
    </row>
    <row r="16" spans="1:17" ht="15" customHeight="1">
      <c r="A16" s="18">
        <v>10</v>
      </c>
      <c r="B16" s="30" t="s">
        <v>45</v>
      </c>
      <c r="C16" s="20" t="s">
        <v>46</v>
      </c>
      <c r="D16" s="52" t="s">
        <v>32</v>
      </c>
      <c r="E16" s="54">
        <v>40.1</v>
      </c>
      <c r="F16" s="110">
        <v>20</v>
      </c>
      <c r="G16" s="111">
        <v>23</v>
      </c>
      <c r="H16" s="111">
        <v>25</v>
      </c>
      <c r="I16" s="83">
        <f t="shared" si="0"/>
        <v>25</v>
      </c>
      <c r="J16" s="23">
        <v>28</v>
      </c>
      <c r="K16" s="24">
        <v>30</v>
      </c>
      <c r="L16" s="191" t="s">
        <v>47</v>
      </c>
      <c r="M16" s="84">
        <f t="shared" si="1"/>
        <v>30</v>
      </c>
      <c r="N16" s="85">
        <f t="shared" si="2"/>
        <v>55</v>
      </c>
      <c r="O16" s="190">
        <v>2</v>
      </c>
      <c r="P16" s="92">
        <f t="shared" si="3"/>
        <v>106.91021416771676</v>
      </c>
      <c r="Q16" s="30" t="s">
        <v>34</v>
      </c>
    </row>
    <row r="17" spans="1:17" ht="15" customHeight="1">
      <c r="A17" s="18">
        <v>13</v>
      </c>
      <c r="B17" s="227" t="s">
        <v>48</v>
      </c>
      <c r="C17" s="168"/>
      <c r="D17" s="143"/>
      <c r="E17" s="49"/>
      <c r="F17" s="110"/>
      <c r="G17" s="111"/>
      <c r="H17" s="111"/>
      <c r="I17" s="83">
        <f>MAX(F17:H17)</f>
        <v>0</v>
      </c>
      <c r="J17" s="23"/>
      <c r="K17" s="24"/>
      <c r="L17" s="24" t="s">
        <v>49</v>
      </c>
      <c r="M17" s="84">
        <f>MAX(J17:L17)</f>
        <v>0</v>
      </c>
      <c r="N17" s="85">
        <f>SUM(I17,M17)</f>
        <v>0</v>
      </c>
      <c r="O17" s="190"/>
      <c r="P17" s="92">
        <f>IF(ISERROR(N17*10^(0.89726074*(LOG10(E17/148.026))^2)),"",N17*10^(0.89726074*(LOG10(E17/148.026))^2))</f>
      </c>
      <c r="Q17" s="96"/>
    </row>
    <row r="18" spans="1:17" ht="15" customHeight="1">
      <c r="A18" s="18">
        <v>14</v>
      </c>
      <c r="B18" s="46" t="s">
        <v>50</v>
      </c>
      <c r="C18" s="168" t="s">
        <v>51</v>
      </c>
      <c r="D18" s="143" t="s">
        <v>28</v>
      </c>
      <c r="E18" s="49">
        <v>47.5</v>
      </c>
      <c r="F18" s="104">
        <v>27</v>
      </c>
      <c r="G18" s="105">
        <v>29</v>
      </c>
      <c r="H18" s="105">
        <v>30</v>
      </c>
      <c r="I18" s="83">
        <f>MAX(F18:H18)</f>
        <v>30</v>
      </c>
      <c r="J18" s="23">
        <v>35</v>
      </c>
      <c r="K18" s="192" t="s">
        <v>52</v>
      </c>
      <c r="L18" s="24">
        <v>0</v>
      </c>
      <c r="M18" s="84">
        <v>35</v>
      </c>
      <c r="N18" s="85">
        <f>SUM(I18,M18)</f>
        <v>65</v>
      </c>
      <c r="O18" s="190">
        <v>2</v>
      </c>
      <c r="P18" s="92">
        <f>IF(ISERROR(N18*10^(0.89726074*(LOG10(E18/148.026))^2)),"",N18*10^(0.89726074*(LOG10(E18/148.026))^2))</f>
        <v>107.53804815444195</v>
      </c>
      <c r="Q18" s="96" t="s">
        <v>29</v>
      </c>
    </row>
    <row r="19" spans="1:17" ht="15" customHeight="1">
      <c r="A19" s="25">
        <v>15</v>
      </c>
      <c r="B19" s="63" t="s">
        <v>53</v>
      </c>
      <c r="C19" s="107" t="s">
        <v>54</v>
      </c>
      <c r="D19" s="65" t="s">
        <v>28</v>
      </c>
      <c r="E19" s="43">
        <v>45.2</v>
      </c>
      <c r="F19" s="74">
        <v>35</v>
      </c>
      <c r="G19" s="34">
        <v>38</v>
      </c>
      <c r="H19" s="34" t="s">
        <v>261</v>
      </c>
      <c r="I19" s="83">
        <f>MAX(F19:H19)</f>
        <v>38</v>
      </c>
      <c r="J19" s="23">
        <v>45</v>
      </c>
      <c r="K19" s="24">
        <v>50</v>
      </c>
      <c r="L19" s="24" t="s">
        <v>658</v>
      </c>
      <c r="M19" s="84">
        <f>MAX(J19:L19)</f>
        <v>50</v>
      </c>
      <c r="N19" s="85">
        <f>SUM(I19,M19)</f>
        <v>88</v>
      </c>
      <c r="O19" s="190">
        <v>1</v>
      </c>
      <c r="P19" s="92">
        <f>IF(ISERROR(N19*10^(0.89726074*(LOG10(E19/148.026))^2)),"",N19*10^(0.89726074*(LOG10(E19/148.026))^2))</f>
        <v>152.2800900338429</v>
      </c>
      <c r="Q19" s="96" t="s">
        <v>29</v>
      </c>
    </row>
    <row r="20" spans="1:18" ht="15" customHeight="1">
      <c r="A20" s="25">
        <v>18</v>
      </c>
      <c r="I20" s="83">
        <f>MAX(F20:H20)</f>
        <v>0</v>
      </c>
      <c r="M20" s="84">
        <f>MAX(J20:L20)</f>
        <v>0</v>
      </c>
      <c r="N20" s="85">
        <f>SUM(I20,M20)</f>
        <v>0</v>
      </c>
      <c r="P20" s="92">
        <f>IF(ISERROR(N20*10^(0.89726074*(LOG10(E20/148.026))^2)),"",N20*10^(0.89726074*(LOG10(E20/148.026))^2))</f>
      </c>
      <c r="Q20" s="96"/>
      <c r="R20" s="98"/>
    </row>
    <row r="21" spans="1:17" ht="15" customHeight="1">
      <c r="A21" s="18">
        <v>19</v>
      </c>
      <c r="B21" s="228" t="s">
        <v>55</v>
      </c>
      <c r="C21" s="100"/>
      <c r="D21" s="52"/>
      <c r="E21" s="43"/>
      <c r="F21" s="29"/>
      <c r="G21" s="24"/>
      <c r="H21" s="24"/>
      <c r="I21" s="83"/>
      <c r="J21" s="23"/>
      <c r="K21" s="24"/>
      <c r="L21" s="24"/>
      <c r="M21" s="84"/>
      <c r="N21" s="85"/>
      <c r="O21" s="190"/>
      <c r="P21" s="92"/>
      <c r="Q21" s="96"/>
    </row>
    <row r="22" spans="1:17" ht="15" customHeight="1">
      <c r="A22" s="18">
        <v>20</v>
      </c>
      <c r="B22" s="188" t="s">
        <v>58</v>
      </c>
      <c r="C22" s="47" t="s">
        <v>51</v>
      </c>
      <c r="D22" s="48" t="s">
        <v>28</v>
      </c>
      <c r="E22" s="43">
        <v>53.3</v>
      </c>
      <c r="F22" s="29" t="s">
        <v>657</v>
      </c>
      <c r="G22" s="24">
        <v>38</v>
      </c>
      <c r="H22" s="24">
        <v>40</v>
      </c>
      <c r="I22" s="83">
        <f aca="true" t="shared" si="4" ref="I22:I49">MAX(F22:H22)</f>
        <v>40</v>
      </c>
      <c r="J22" s="23">
        <v>48</v>
      </c>
      <c r="K22" s="24">
        <v>50</v>
      </c>
      <c r="L22" s="24">
        <v>51</v>
      </c>
      <c r="M22" s="84">
        <f aca="true" t="shared" si="5" ref="M22:M31">MAX(J22:L22)</f>
        <v>51</v>
      </c>
      <c r="N22" s="85">
        <f aca="true" t="shared" si="6" ref="N22:N49">SUM(I22,M22)</f>
        <v>91</v>
      </c>
      <c r="O22" s="190">
        <v>1</v>
      </c>
      <c r="P22" s="92">
        <f aca="true" t="shared" si="7" ref="P22:P49">IF(ISERROR(N22*10^(0.89726074*(LOG10(E22/148.026))^2)),"",N22*10^(0.89726074*(LOG10(E22/148.026))^2))</f>
        <v>136.65131500255876</v>
      </c>
      <c r="Q22" s="96" t="s">
        <v>29</v>
      </c>
    </row>
    <row r="23" spans="1:17" ht="15" customHeight="1">
      <c r="A23" s="25">
        <v>21</v>
      </c>
      <c r="B23" s="176" t="s">
        <v>59</v>
      </c>
      <c r="C23" s="2" t="s">
        <v>54</v>
      </c>
      <c r="D23" s="71" t="s">
        <v>28</v>
      </c>
      <c r="E23" s="43">
        <v>55</v>
      </c>
      <c r="F23" s="29">
        <v>30</v>
      </c>
      <c r="G23" s="24">
        <v>33</v>
      </c>
      <c r="H23" s="24">
        <v>36</v>
      </c>
      <c r="I23" s="83">
        <f t="shared" si="4"/>
        <v>36</v>
      </c>
      <c r="J23" s="23">
        <v>40</v>
      </c>
      <c r="K23" s="24">
        <v>43</v>
      </c>
      <c r="L23" s="24">
        <v>46</v>
      </c>
      <c r="M23" s="84">
        <f t="shared" si="5"/>
        <v>46</v>
      </c>
      <c r="N23" s="85">
        <f t="shared" si="6"/>
        <v>82</v>
      </c>
      <c r="O23" s="190">
        <v>3</v>
      </c>
      <c r="P23" s="92">
        <f t="shared" si="7"/>
        <v>120.14295653917677</v>
      </c>
      <c r="Q23" s="96" t="s">
        <v>29</v>
      </c>
    </row>
    <row r="24" spans="1:17" ht="15" customHeight="1">
      <c r="A24" s="25"/>
      <c r="B24" s="46" t="s">
        <v>60</v>
      </c>
      <c r="C24" s="47" t="s">
        <v>804</v>
      </c>
      <c r="D24" s="48" t="s">
        <v>61</v>
      </c>
      <c r="E24" s="43">
        <v>52.8</v>
      </c>
      <c r="F24" s="29">
        <v>35</v>
      </c>
      <c r="G24" s="24">
        <v>38</v>
      </c>
      <c r="H24" s="24">
        <v>40</v>
      </c>
      <c r="I24" s="83">
        <f>MAX(F24:H24)</f>
        <v>40</v>
      </c>
      <c r="J24" s="23">
        <v>47</v>
      </c>
      <c r="K24" s="24">
        <v>50</v>
      </c>
      <c r="L24" s="24" t="s">
        <v>796</v>
      </c>
      <c r="M24" s="84">
        <f>MAX(J24:L24)</f>
        <v>50</v>
      </c>
      <c r="N24" s="85">
        <f>SUM(I24,M24)</f>
        <v>90</v>
      </c>
      <c r="O24" s="190">
        <v>2</v>
      </c>
      <c r="P24" s="92">
        <f>IF(ISERROR(N24*10^(0.89726074*(LOG10(E24/148.026))^2)),"",N24*10^(0.89726074*(LOG10(E24/148.026))^2))</f>
        <v>136.17221596267188</v>
      </c>
      <c r="Q24" s="96" t="s">
        <v>62</v>
      </c>
    </row>
    <row r="25" spans="1:17" ht="15" customHeight="1">
      <c r="A25" s="25"/>
      <c r="B25" s="46"/>
      <c r="C25" s="47"/>
      <c r="D25" s="48"/>
      <c r="E25" s="174"/>
      <c r="F25" s="29"/>
      <c r="G25" s="24"/>
      <c r="H25" s="24"/>
      <c r="I25" s="83"/>
      <c r="J25" s="23"/>
      <c r="K25" s="24"/>
      <c r="L25" s="24"/>
      <c r="M25" s="84"/>
      <c r="N25" s="85"/>
      <c r="O25" s="190"/>
      <c r="P25" s="92"/>
      <c r="Q25" s="96"/>
    </row>
    <row r="26" spans="1:17" ht="15" customHeight="1">
      <c r="A26" s="18">
        <v>23</v>
      </c>
      <c r="B26" s="226" t="s">
        <v>63</v>
      </c>
      <c r="C26" s="120"/>
      <c r="D26" s="48"/>
      <c r="E26" s="99"/>
      <c r="F26" s="29"/>
      <c r="G26" s="24"/>
      <c r="H26" s="24"/>
      <c r="I26" s="83">
        <f t="shared" si="4"/>
        <v>0</v>
      </c>
      <c r="J26" s="23"/>
      <c r="K26" s="24"/>
      <c r="L26" s="24"/>
      <c r="M26" s="84">
        <f t="shared" si="5"/>
        <v>0</v>
      </c>
      <c r="N26" s="85">
        <f t="shared" si="6"/>
        <v>0</v>
      </c>
      <c r="O26" s="190"/>
      <c r="P26" s="92">
        <f t="shared" si="7"/>
      </c>
      <c r="Q26" s="96"/>
    </row>
    <row r="27" spans="1:17" ht="15" customHeight="1">
      <c r="A27" s="18">
        <v>25</v>
      </c>
      <c r="B27" s="69" t="s">
        <v>64</v>
      </c>
      <c r="C27" s="47" t="s">
        <v>54</v>
      </c>
      <c r="D27" s="189" t="s">
        <v>28</v>
      </c>
      <c r="E27" s="43">
        <v>58.1</v>
      </c>
      <c r="F27" s="29">
        <v>40</v>
      </c>
      <c r="G27" s="24">
        <v>43</v>
      </c>
      <c r="H27" s="24" t="s">
        <v>233</v>
      </c>
      <c r="I27" s="83">
        <f t="shared" si="4"/>
        <v>43</v>
      </c>
      <c r="J27" s="23">
        <v>50</v>
      </c>
      <c r="K27" s="24">
        <v>53</v>
      </c>
      <c r="L27" s="24" t="s">
        <v>182</v>
      </c>
      <c r="M27" s="84">
        <f t="shared" si="5"/>
        <v>53</v>
      </c>
      <c r="N27" s="85">
        <f t="shared" si="6"/>
        <v>96</v>
      </c>
      <c r="O27" s="190">
        <v>1</v>
      </c>
      <c r="P27" s="92">
        <f t="shared" si="7"/>
        <v>134.9864149907414</v>
      </c>
      <c r="Q27" s="96" t="s">
        <v>29</v>
      </c>
    </row>
    <row r="28" spans="1:18" ht="15" customHeight="1">
      <c r="A28" s="18">
        <v>26</v>
      </c>
      <c r="B28" s="30" t="s">
        <v>65</v>
      </c>
      <c r="C28" s="47" t="s">
        <v>54</v>
      </c>
      <c r="D28" s="189" t="s">
        <v>28</v>
      </c>
      <c r="E28" s="43">
        <v>58.8</v>
      </c>
      <c r="F28" s="29">
        <v>37</v>
      </c>
      <c r="G28" s="24">
        <v>40</v>
      </c>
      <c r="H28" s="24" t="s">
        <v>176</v>
      </c>
      <c r="I28" s="83">
        <f t="shared" si="4"/>
        <v>40</v>
      </c>
      <c r="J28" s="23">
        <v>45</v>
      </c>
      <c r="K28" s="24">
        <v>48</v>
      </c>
      <c r="L28" s="24" t="s">
        <v>282</v>
      </c>
      <c r="M28" s="84">
        <f t="shared" si="5"/>
        <v>48</v>
      </c>
      <c r="N28" s="85">
        <f t="shared" si="6"/>
        <v>88</v>
      </c>
      <c r="O28" s="190">
        <v>2</v>
      </c>
      <c r="P28" s="92">
        <f t="shared" si="7"/>
        <v>122.66899332085075</v>
      </c>
      <c r="Q28" s="96" t="s">
        <v>29</v>
      </c>
      <c r="R28" s="98"/>
    </row>
    <row r="29" spans="1:18" ht="15" customHeight="1">
      <c r="A29" s="18">
        <v>28</v>
      </c>
      <c r="B29" s="176" t="s">
        <v>66</v>
      </c>
      <c r="C29" s="26" t="s">
        <v>67</v>
      </c>
      <c r="D29" s="2" t="s">
        <v>68</v>
      </c>
      <c r="E29" s="43">
        <v>52.1</v>
      </c>
      <c r="F29" s="29">
        <v>20</v>
      </c>
      <c r="G29" s="24" t="s">
        <v>69</v>
      </c>
      <c r="H29" s="24" t="s">
        <v>69</v>
      </c>
      <c r="I29" s="83">
        <f t="shared" si="4"/>
        <v>20</v>
      </c>
      <c r="J29" s="23">
        <v>27</v>
      </c>
      <c r="K29" s="24" t="s">
        <v>70</v>
      </c>
      <c r="L29" s="24" t="s">
        <v>70</v>
      </c>
      <c r="M29" s="84">
        <f t="shared" si="5"/>
        <v>27</v>
      </c>
      <c r="N29" s="85">
        <f t="shared" si="6"/>
        <v>47</v>
      </c>
      <c r="O29" s="190">
        <v>3</v>
      </c>
      <c r="P29" s="92">
        <f t="shared" si="7"/>
        <v>71.88375390937203</v>
      </c>
      <c r="Q29" s="96" t="s">
        <v>71</v>
      </c>
      <c r="R29" s="98"/>
    </row>
    <row r="30" spans="1:18" ht="15" customHeight="1">
      <c r="A30" s="18">
        <v>29</v>
      </c>
      <c r="B30" s="176" t="s">
        <v>72</v>
      </c>
      <c r="C30" s="26">
        <v>38807</v>
      </c>
      <c r="D30" s="2" t="s">
        <v>68</v>
      </c>
      <c r="E30" s="43">
        <v>57</v>
      </c>
      <c r="F30" s="29" t="s">
        <v>73</v>
      </c>
      <c r="G30" s="24" t="s">
        <v>73</v>
      </c>
      <c r="H30" s="24">
        <v>15</v>
      </c>
      <c r="I30" s="83">
        <v>15</v>
      </c>
      <c r="J30" s="23">
        <v>20</v>
      </c>
      <c r="K30" s="24" t="s">
        <v>69</v>
      </c>
      <c r="L30" s="24">
        <v>23</v>
      </c>
      <c r="M30" s="84">
        <v>23</v>
      </c>
      <c r="N30" s="85">
        <v>38</v>
      </c>
      <c r="O30" s="190"/>
      <c r="P30" s="92">
        <f t="shared" si="7"/>
        <v>54.18945438801757</v>
      </c>
      <c r="Q30" s="96" t="s">
        <v>71</v>
      </c>
      <c r="R30" s="98"/>
    </row>
    <row r="31" spans="1:18" ht="15" customHeight="1">
      <c r="A31" s="18">
        <v>30</v>
      </c>
      <c r="B31" s="30" t="s">
        <v>74</v>
      </c>
      <c r="C31" s="26" t="s">
        <v>75</v>
      </c>
      <c r="D31" s="52" t="s">
        <v>32</v>
      </c>
      <c r="E31" s="43">
        <v>56.7</v>
      </c>
      <c r="F31" s="29" t="s">
        <v>76</v>
      </c>
      <c r="G31" s="24">
        <v>17</v>
      </c>
      <c r="H31" s="24" t="s">
        <v>77</v>
      </c>
      <c r="I31" s="83">
        <f t="shared" si="4"/>
        <v>17</v>
      </c>
      <c r="J31" s="23">
        <v>23</v>
      </c>
      <c r="K31" s="24">
        <v>25</v>
      </c>
      <c r="L31" s="24" t="s">
        <v>70</v>
      </c>
      <c r="M31" s="84">
        <f t="shared" si="5"/>
        <v>25</v>
      </c>
      <c r="N31" s="85">
        <f t="shared" si="6"/>
        <v>42</v>
      </c>
      <c r="O31" s="190"/>
      <c r="P31" s="92">
        <f t="shared" si="7"/>
        <v>60.12979711501708</v>
      </c>
      <c r="Q31" s="96" t="s">
        <v>34</v>
      </c>
      <c r="R31" s="98"/>
    </row>
    <row r="32" spans="1:18" ht="15" customHeight="1">
      <c r="A32" s="203"/>
      <c r="B32" s="30"/>
      <c r="C32" s="26"/>
      <c r="D32" s="52"/>
      <c r="E32" s="43"/>
      <c r="F32" s="29"/>
      <c r="G32" s="24"/>
      <c r="H32" s="24"/>
      <c r="I32" s="83"/>
      <c r="J32" s="23"/>
      <c r="K32" s="24"/>
      <c r="L32" s="24"/>
      <c r="M32" s="84"/>
      <c r="N32" s="85"/>
      <c r="O32" s="190"/>
      <c r="P32" s="92"/>
      <c r="Q32" s="96"/>
      <c r="R32" s="98"/>
    </row>
    <row r="33" spans="1:18" ht="15" customHeight="1">
      <c r="A33" s="203"/>
      <c r="B33" s="30"/>
      <c r="C33" s="26"/>
      <c r="D33" s="52"/>
      <c r="E33" s="43"/>
      <c r="F33" s="29"/>
      <c r="G33" s="24"/>
      <c r="H33" s="24"/>
      <c r="I33" s="83"/>
      <c r="J33" s="23"/>
      <c r="K33" s="24"/>
      <c r="L33" s="24"/>
      <c r="M33" s="84"/>
      <c r="N33" s="85"/>
      <c r="O33" s="190"/>
      <c r="P33" s="92"/>
      <c r="Q33" s="96"/>
      <c r="R33" s="98"/>
    </row>
    <row r="34" spans="2:17" ht="19.5">
      <c r="B34" s="228" t="s">
        <v>78</v>
      </c>
      <c r="C34" s="26"/>
      <c r="D34" s="52"/>
      <c r="E34" s="43"/>
      <c r="F34" s="29"/>
      <c r="G34" s="24"/>
      <c r="H34" s="24"/>
      <c r="I34" s="83">
        <f t="shared" si="4"/>
        <v>0</v>
      </c>
      <c r="J34" s="23"/>
      <c r="K34" s="24"/>
      <c r="L34" s="24"/>
      <c r="M34" s="84">
        <f aca="true" t="shared" si="8" ref="M34:M49">MAX(J34:L34)</f>
        <v>0</v>
      </c>
      <c r="N34" s="85">
        <f t="shared" si="6"/>
        <v>0</v>
      </c>
      <c r="O34" s="190"/>
      <c r="P34" s="92">
        <f t="shared" si="7"/>
      </c>
      <c r="Q34" s="96"/>
    </row>
    <row r="35" spans="2:17" ht="19.5">
      <c r="B35" s="30" t="s">
        <v>79</v>
      </c>
      <c r="C35" s="26" t="s">
        <v>80</v>
      </c>
      <c r="D35" s="52" t="s">
        <v>81</v>
      </c>
      <c r="E35" s="43">
        <v>63.9</v>
      </c>
      <c r="F35" s="29">
        <v>50</v>
      </c>
      <c r="G35" s="24">
        <v>53</v>
      </c>
      <c r="H35" s="24">
        <v>55</v>
      </c>
      <c r="I35" s="83">
        <f t="shared" si="4"/>
        <v>55</v>
      </c>
      <c r="J35" s="23">
        <v>65</v>
      </c>
      <c r="K35" s="24">
        <v>68</v>
      </c>
      <c r="L35" s="24" t="s">
        <v>336</v>
      </c>
      <c r="M35" s="84">
        <f t="shared" si="8"/>
        <v>68</v>
      </c>
      <c r="N35" s="85">
        <f t="shared" si="6"/>
        <v>123</v>
      </c>
      <c r="O35" s="190">
        <v>1</v>
      </c>
      <c r="P35" s="92">
        <f t="shared" si="7"/>
        <v>161.93324825608184</v>
      </c>
      <c r="Q35" s="96" t="s">
        <v>96</v>
      </c>
    </row>
    <row r="36" spans="2:17" ht="19.5">
      <c r="B36" s="30" t="s">
        <v>82</v>
      </c>
      <c r="C36" s="26" t="s">
        <v>83</v>
      </c>
      <c r="D36" s="52" t="s">
        <v>3</v>
      </c>
      <c r="E36" s="43">
        <v>61</v>
      </c>
      <c r="F36" s="29">
        <v>50</v>
      </c>
      <c r="G36" s="24" t="s">
        <v>381</v>
      </c>
      <c r="H36" s="24">
        <v>53</v>
      </c>
      <c r="I36" s="83">
        <f t="shared" si="4"/>
        <v>53</v>
      </c>
      <c r="J36" s="23">
        <v>63</v>
      </c>
      <c r="K36" s="24">
        <v>66</v>
      </c>
      <c r="L36" s="24">
        <v>69</v>
      </c>
      <c r="M36" s="84">
        <f t="shared" si="8"/>
        <v>69</v>
      </c>
      <c r="N36" s="85">
        <f t="shared" si="6"/>
        <v>122</v>
      </c>
      <c r="O36" s="190">
        <v>2</v>
      </c>
      <c r="P36" s="92">
        <f t="shared" si="7"/>
        <v>165.71504823283217</v>
      </c>
      <c r="Q36" s="96" t="s">
        <v>84</v>
      </c>
    </row>
    <row r="37" spans="2:17" ht="19.5">
      <c r="B37" s="30" t="s">
        <v>85</v>
      </c>
      <c r="C37" s="26" t="s">
        <v>86</v>
      </c>
      <c r="D37" s="52" t="s">
        <v>3</v>
      </c>
      <c r="E37" s="43">
        <v>63.4</v>
      </c>
      <c r="F37" s="29">
        <v>48</v>
      </c>
      <c r="G37" s="24">
        <v>50</v>
      </c>
      <c r="H37" s="24" t="s">
        <v>658</v>
      </c>
      <c r="I37" s="83">
        <f t="shared" si="4"/>
        <v>50</v>
      </c>
      <c r="J37" s="23">
        <v>58</v>
      </c>
      <c r="K37" s="24">
        <v>60</v>
      </c>
      <c r="L37" s="24" t="s">
        <v>208</v>
      </c>
      <c r="M37" s="84">
        <f t="shared" si="8"/>
        <v>60</v>
      </c>
      <c r="N37" s="85">
        <f t="shared" si="6"/>
        <v>110</v>
      </c>
      <c r="O37" s="190">
        <v>3</v>
      </c>
      <c r="P37" s="92">
        <f t="shared" si="7"/>
        <v>145.56858043538813</v>
      </c>
      <c r="Q37" s="96" t="s">
        <v>87</v>
      </c>
    </row>
    <row r="38" spans="2:17" ht="19.5">
      <c r="B38" s="30" t="s">
        <v>88</v>
      </c>
      <c r="C38" s="26" t="s">
        <v>89</v>
      </c>
      <c r="D38" s="52" t="s">
        <v>3</v>
      </c>
      <c r="E38" s="43">
        <v>61</v>
      </c>
      <c r="F38" s="29">
        <v>42</v>
      </c>
      <c r="G38" s="24">
        <v>46</v>
      </c>
      <c r="H38" s="24" t="s">
        <v>282</v>
      </c>
      <c r="I38" s="83">
        <f t="shared" si="4"/>
        <v>46</v>
      </c>
      <c r="J38" s="23">
        <v>52</v>
      </c>
      <c r="K38" s="24">
        <v>56</v>
      </c>
      <c r="L38" s="24">
        <v>60</v>
      </c>
      <c r="M38" s="84">
        <f t="shared" si="8"/>
        <v>60</v>
      </c>
      <c r="N38" s="85">
        <f t="shared" si="6"/>
        <v>106</v>
      </c>
      <c r="O38" s="190"/>
      <c r="P38" s="92">
        <f t="shared" si="7"/>
        <v>143.9819271531165</v>
      </c>
      <c r="Q38" s="96" t="s">
        <v>87</v>
      </c>
    </row>
    <row r="39" spans="2:17" ht="19.5">
      <c r="B39" s="228" t="s">
        <v>90</v>
      </c>
      <c r="C39" s="26"/>
      <c r="D39" s="52"/>
      <c r="E39" s="43"/>
      <c r="F39" s="29"/>
      <c r="G39" s="24"/>
      <c r="H39" s="24"/>
      <c r="I39" s="83">
        <f t="shared" si="4"/>
        <v>0</v>
      </c>
      <c r="J39" s="23"/>
      <c r="K39" s="24"/>
      <c r="L39" s="24"/>
      <c r="M39" s="84">
        <f t="shared" si="8"/>
        <v>0</v>
      </c>
      <c r="N39" s="85">
        <f t="shared" si="6"/>
        <v>0</v>
      </c>
      <c r="O39" s="190"/>
      <c r="P39" s="92">
        <f t="shared" si="7"/>
      </c>
      <c r="Q39" s="96"/>
    </row>
    <row r="40" spans="2:17" ht="19.5">
      <c r="B40" s="30" t="s">
        <v>91</v>
      </c>
      <c r="C40" s="26" t="s">
        <v>92</v>
      </c>
      <c r="D40" s="52" t="s">
        <v>56</v>
      </c>
      <c r="E40" s="43">
        <v>69</v>
      </c>
      <c r="F40" s="29">
        <v>83</v>
      </c>
      <c r="G40" s="24">
        <v>86</v>
      </c>
      <c r="H40" s="24">
        <v>89</v>
      </c>
      <c r="I40" s="83">
        <f t="shared" si="4"/>
        <v>89</v>
      </c>
      <c r="J40" s="23" t="s">
        <v>808</v>
      </c>
      <c r="K40" s="24">
        <v>103</v>
      </c>
      <c r="L40" s="24">
        <v>110</v>
      </c>
      <c r="M40" s="84">
        <f t="shared" si="8"/>
        <v>110</v>
      </c>
      <c r="N40" s="85">
        <f t="shared" si="6"/>
        <v>199</v>
      </c>
      <c r="O40" s="190">
        <v>1</v>
      </c>
      <c r="P40" s="92">
        <f t="shared" si="7"/>
        <v>249.71721487992363</v>
      </c>
      <c r="Q40" s="96" t="s">
        <v>57</v>
      </c>
    </row>
    <row r="41" spans="2:17" ht="19.5">
      <c r="B41" s="229" t="s">
        <v>93</v>
      </c>
      <c r="C41" s="26"/>
      <c r="D41" s="52"/>
      <c r="E41" s="43"/>
      <c r="F41" s="29"/>
      <c r="G41" s="24"/>
      <c r="H41" s="24"/>
      <c r="I41" s="83">
        <f t="shared" si="4"/>
        <v>0</v>
      </c>
      <c r="J41" s="23"/>
      <c r="K41" s="24"/>
      <c r="L41" s="24"/>
      <c r="M41" s="84">
        <f t="shared" si="8"/>
        <v>0</v>
      </c>
      <c r="N41" s="85">
        <f t="shared" si="6"/>
        <v>0</v>
      </c>
      <c r="O41" s="190"/>
      <c r="P41" s="92">
        <f t="shared" si="7"/>
      </c>
      <c r="Q41" s="96"/>
    </row>
    <row r="42" spans="2:17" ht="19.5">
      <c r="B42" s="30" t="s">
        <v>94</v>
      </c>
      <c r="C42" s="26" t="s">
        <v>95</v>
      </c>
      <c r="D42" s="52" t="s">
        <v>81</v>
      </c>
      <c r="E42" s="43">
        <v>73</v>
      </c>
      <c r="F42" s="29">
        <v>62</v>
      </c>
      <c r="G42" s="24">
        <v>65</v>
      </c>
      <c r="H42" s="24">
        <v>67</v>
      </c>
      <c r="I42" s="83">
        <f t="shared" si="4"/>
        <v>67</v>
      </c>
      <c r="J42" s="23">
        <v>78</v>
      </c>
      <c r="K42" s="24">
        <v>81</v>
      </c>
      <c r="L42" s="24">
        <v>84</v>
      </c>
      <c r="M42" s="84">
        <f t="shared" si="8"/>
        <v>84</v>
      </c>
      <c r="N42" s="85">
        <f t="shared" si="6"/>
        <v>151</v>
      </c>
      <c r="O42" s="190">
        <v>1</v>
      </c>
      <c r="P42" s="92">
        <f t="shared" si="7"/>
        <v>183.46415199320333</v>
      </c>
      <c r="Q42" s="96" t="s">
        <v>96</v>
      </c>
    </row>
    <row r="43" spans="2:17" ht="19.5">
      <c r="B43" s="30" t="s">
        <v>97</v>
      </c>
      <c r="C43" s="26" t="s">
        <v>98</v>
      </c>
      <c r="D43" s="52" t="s">
        <v>56</v>
      </c>
      <c r="E43" s="43">
        <v>84.5</v>
      </c>
      <c r="F43" s="29">
        <v>60</v>
      </c>
      <c r="G43" s="24">
        <v>64</v>
      </c>
      <c r="H43" s="24">
        <v>67</v>
      </c>
      <c r="I43" s="83">
        <f t="shared" si="4"/>
        <v>67</v>
      </c>
      <c r="J43" s="23">
        <v>75</v>
      </c>
      <c r="K43" s="24">
        <v>80</v>
      </c>
      <c r="L43" s="24" t="s">
        <v>634</v>
      </c>
      <c r="M43" s="84">
        <f t="shared" si="8"/>
        <v>80</v>
      </c>
      <c r="N43" s="85">
        <f t="shared" si="6"/>
        <v>147</v>
      </c>
      <c r="O43" s="190">
        <v>2</v>
      </c>
      <c r="P43" s="92">
        <f t="shared" si="7"/>
        <v>166.15360541677046</v>
      </c>
      <c r="Q43" s="96" t="s">
        <v>57</v>
      </c>
    </row>
    <row r="44" spans="2:17" ht="19.5">
      <c r="B44" s="30" t="s">
        <v>99</v>
      </c>
      <c r="C44" s="26" t="s">
        <v>100</v>
      </c>
      <c r="D44" s="52" t="s">
        <v>3</v>
      </c>
      <c r="E44" s="43">
        <v>72.8</v>
      </c>
      <c r="F44" s="29">
        <v>36</v>
      </c>
      <c r="G44" s="24">
        <v>40</v>
      </c>
      <c r="H44" s="24">
        <v>43</v>
      </c>
      <c r="I44" s="83">
        <f t="shared" si="4"/>
        <v>43</v>
      </c>
      <c r="J44" s="23">
        <v>50</v>
      </c>
      <c r="K44" s="24">
        <v>53</v>
      </c>
      <c r="L44" s="24">
        <v>56</v>
      </c>
      <c r="M44" s="84">
        <f t="shared" si="8"/>
        <v>56</v>
      </c>
      <c r="N44" s="85">
        <f t="shared" si="6"/>
        <v>99</v>
      </c>
      <c r="O44" s="190"/>
      <c r="P44" s="92">
        <f t="shared" si="7"/>
        <v>120.46674603429145</v>
      </c>
      <c r="Q44" s="96" t="s">
        <v>84</v>
      </c>
    </row>
    <row r="45" spans="2:17" ht="19.5">
      <c r="B45" s="30" t="s">
        <v>101</v>
      </c>
      <c r="C45" s="26" t="s">
        <v>102</v>
      </c>
      <c r="D45" s="52" t="s">
        <v>28</v>
      </c>
      <c r="E45" s="43">
        <v>76</v>
      </c>
      <c r="F45" s="29">
        <v>43</v>
      </c>
      <c r="G45" s="24">
        <v>48</v>
      </c>
      <c r="H45" s="24">
        <v>51</v>
      </c>
      <c r="I45" s="83">
        <f t="shared" si="4"/>
        <v>51</v>
      </c>
      <c r="J45" s="23">
        <v>61</v>
      </c>
      <c r="K45" s="24">
        <v>66</v>
      </c>
      <c r="L45" s="24">
        <v>70</v>
      </c>
      <c r="M45" s="84">
        <f t="shared" si="8"/>
        <v>70</v>
      </c>
      <c r="N45" s="85">
        <f t="shared" si="6"/>
        <v>121</v>
      </c>
      <c r="O45" s="190">
        <v>3</v>
      </c>
      <c r="P45" s="92">
        <f t="shared" si="7"/>
        <v>143.8790957959304</v>
      </c>
      <c r="Q45" s="96" t="s">
        <v>29</v>
      </c>
    </row>
    <row r="46" spans="2:17" ht="19.5">
      <c r="B46" s="30"/>
      <c r="C46" s="26"/>
      <c r="D46" s="52"/>
      <c r="E46" s="43"/>
      <c r="F46" s="29"/>
      <c r="G46" s="24"/>
      <c r="H46" s="24"/>
      <c r="I46" s="83">
        <f t="shared" si="4"/>
        <v>0</v>
      </c>
      <c r="J46" s="23"/>
      <c r="K46" s="24"/>
      <c r="L46" s="24"/>
      <c r="M46" s="84">
        <f t="shared" si="8"/>
        <v>0</v>
      </c>
      <c r="N46" s="85">
        <f t="shared" si="6"/>
        <v>0</v>
      </c>
      <c r="O46" s="190"/>
      <c r="P46" s="92">
        <f t="shared" si="7"/>
      </c>
      <c r="Q46" s="96"/>
    </row>
    <row r="47" spans="2:17" ht="19.5">
      <c r="B47" s="30"/>
      <c r="C47" s="26"/>
      <c r="D47" s="52"/>
      <c r="E47" s="43"/>
      <c r="F47" s="29"/>
      <c r="G47" s="24"/>
      <c r="H47" s="24"/>
      <c r="I47" s="83">
        <f t="shared" si="4"/>
        <v>0</v>
      </c>
      <c r="J47" s="23"/>
      <c r="K47" s="24"/>
      <c r="L47" s="24"/>
      <c r="M47" s="84">
        <f t="shared" si="8"/>
        <v>0</v>
      </c>
      <c r="N47" s="85">
        <f t="shared" si="6"/>
        <v>0</v>
      </c>
      <c r="O47" s="190"/>
      <c r="P47" s="92">
        <f t="shared" si="7"/>
      </c>
      <c r="Q47" s="96"/>
    </row>
    <row r="48" spans="2:17" ht="19.5">
      <c r="B48" s="30"/>
      <c r="C48" s="26"/>
      <c r="D48" s="52"/>
      <c r="E48" s="43"/>
      <c r="F48" s="29"/>
      <c r="G48" s="24"/>
      <c r="H48" s="24"/>
      <c r="I48" s="83">
        <f t="shared" si="4"/>
        <v>0</v>
      </c>
      <c r="J48" s="23"/>
      <c r="K48" s="24"/>
      <c r="L48" s="24"/>
      <c r="M48" s="84">
        <f t="shared" si="8"/>
        <v>0</v>
      </c>
      <c r="N48" s="85">
        <f t="shared" si="6"/>
        <v>0</v>
      </c>
      <c r="O48" s="190"/>
      <c r="P48" s="92">
        <f t="shared" si="7"/>
      </c>
      <c r="Q48" s="96"/>
    </row>
    <row r="49" spans="2:17" ht="19.5">
      <c r="B49" s="30"/>
      <c r="C49" s="26"/>
      <c r="D49" s="52"/>
      <c r="E49" s="43"/>
      <c r="F49" s="29"/>
      <c r="G49" s="24"/>
      <c r="H49" s="24"/>
      <c r="I49" s="83">
        <f t="shared" si="4"/>
        <v>0</v>
      </c>
      <c r="J49" s="23"/>
      <c r="K49" s="24"/>
      <c r="L49" s="24"/>
      <c r="M49" s="84">
        <f t="shared" si="8"/>
        <v>0</v>
      </c>
      <c r="N49" s="85">
        <f t="shared" si="6"/>
        <v>0</v>
      </c>
      <c r="O49" s="190"/>
      <c r="P49" s="92">
        <f t="shared" si="7"/>
      </c>
      <c r="Q49" s="96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J9:L15 F9:H15 J21:L30 F21:H40 J34:L40">
    <cfRule type="cellIs" priority="9" dxfId="129" operator="greaterThan" stopIfTrue="1">
      <formula>"n"</formula>
    </cfRule>
  </conditionalFormatting>
  <conditionalFormatting sqref="J31:L33">
    <cfRule type="cellIs" priority="8" dxfId="129" operator="greaterThan" stopIfTrue="1">
      <formula>"n"</formula>
    </cfRule>
  </conditionalFormatting>
  <conditionalFormatting sqref="F41:H41">
    <cfRule type="cellIs" priority="5" dxfId="129" operator="greaterThan" stopIfTrue="1">
      <formula>"n"</formula>
    </cfRule>
  </conditionalFormatting>
  <conditionalFormatting sqref="J41:L41">
    <cfRule type="cellIs" priority="4" dxfId="129" operator="greaterThan" stopIfTrue="1">
      <formula>"n"</formula>
    </cfRule>
  </conditionalFormatting>
  <conditionalFormatting sqref="J16:L19 F16:H19 F42:H49">
    <cfRule type="cellIs" priority="11" dxfId="129" operator="greaterThan" stopIfTrue="1">
      <formula>"n"</formula>
    </cfRule>
  </conditionalFormatting>
  <conditionalFormatting sqref="J42:L49">
    <cfRule type="cellIs" priority="10" dxfId="129" operator="greaterThan" stopIfTrue="1">
      <formula>"n"</formula>
    </cfRule>
  </conditionalFormatting>
  <dataValidations count="1">
    <dataValidation type="whole" allowBlank="1" sqref="F19:H19 F15:H15 F11:H12 F21:H4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37"/>
  <sheetViews>
    <sheetView zoomScalePageLayoutView="0" workbookViewId="0" topLeftCell="A7">
      <selection activeCell="P18" sqref="P18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5"/>
      <c r="L5" s="245"/>
      <c r="M5" s="76"/>
      <c r="N5" s="76"/>
      <c r="O5" s="76"/>
      <c r="P5" s="77" t="s">
        <v>103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8" ht="15" customHeight="1">
      <c r="A9" s="18">
        <v>1</v>
      </c>
      <c r="B9" s="8" t="s">
        <v>25</v>
      </c>
      <c r="R9"/>
    </row>
    <row r="10" spans="1:18" ht="15" customHeight="1">
      <c r="A10" s="18">
        <v>2</v>
      </c>
      <c r="B10" s="40" t="s">
        <v>104</v>
      </c>
      <c r="C10" s="124" t="s">
        <v>105</v>
      </c>
      <c r="D10" s="42" t="s">
        <v>28</v>
      </c>
      <c r="E10" s="43">
        <v>33</v>
      </c>
      <c r="F10" s="44">
        <v>10</v>
      </c>
      <c r="G10" s="45">
        <v>12</v>
      </c>
      <c r="H10" s="45">
        <v>14</v>
      </c>
      <c r="I10" s="88">
        <f>MAX(F10:H10)</f>
        <v>14</v>
      </c>
      <c r="J10" s="23">
        <v>15</v>
      </c>
      <c r="K10" s="24">
        <v>17</v>
      </c>
      <c r="L10" s="24">
        <v>18</v>
      </c>
      <c r="M10" s="89">
        <f>MAX(J10:L10)</f>
        <v>18</v>
      </c>
      <c r="N10" s="90">
        <f>SUM(I10,M10)</f>
        <v>32</v>
      </c>
      <c r="O10" s="131"/>
      <c r="P10" s="87">
        <f>IF(ISERROR(N10*10^(0.794358141*(LOG10(E10/174.393))^2)),"",N10*10^(0.794358141*(LOG10(E10/174.393))^2))</f>
        <v>83.25328326521887</v>
      </c>
      <c r="Q10" s="30" t="s">
        <v>29</v>
      </c>
      <c r="R10"/>
    </row>
    <row r="11" spans="1:18" ht="15" customHeight="1">
      <c r="A11" s="18">
        <v>3</v>
      </c>
      <c r="B11" s="46" t="s">
        <v>106</v>
      </c>
      <c r="C11" s="119" t="s">
        <v>107</v>
      </c>
      <c r="D11" s="48" t="s">
        <v>28</v>
      </c>
      <c r="E11" s="43">
        <v>33.5</v>
      </c>
      <c r="F11" s="74">
        <v>17</v>
      </c>
      <c r="G11" s="34">
        <v>19</v>
      </c>
      <c r="H11" s="151">
        <v>21</v>
      </c>
      <c r="I11" s="88">
        <f>MAX(F11:H11)</f>
        <v>21</v>
      </c>
      <c r="J11" s="23">
        <v>24</v>
      </c>
      <c r="K11" s="24" t="s">
        <v>108</v>
      </c>
      <c r="L11" s="24">
        <v>28</v>
      </c>
      <c r="M11" s="89">
        <f>MAX(J11:L11)</f>
        <v>28</v>
      </c>
      <c r="N11" s="90">
        <f>SUM(I11,M11)</f>
        <v>49</v>
      </c>
      <c r="O11" s="131"/>
      <c r="P11" s="87">
        <f>IF(ISERROR(N11*10^(0.794358141*(LOG10(E11/174.393))^2)),"",N11*10^(0.794358141*(LOG10(E11/174.393))^2))</f>
        <v>125.3082221748976</v>
      </c>
      <c r="Q11" s="30" t="s">
        <v>29</v>
      </c>
      <c r="R11"/>
    </row>
    <row r="12" spans="1:18" ht="15" customHeight="1">
      <c r="A12" s="18">
        <v>4</v>
      </c>
      <c r="B12" s="19" t="s">
        <v>109</v>
      </c>
      <c r="C12" s="20" t="s">
        <v>110</v>
      </c>
      <c r="D12" s="118" t="s">
        <v>28</v>
      </c>
      <c r="E12" s="43">
        <v>33</v>
      </c>
      <c r="F12" s="29">
        <v>8</v>
      </c>
      <c r="G12" s="24">
        <v>10</v>
      </c>
      <c r="H12" s="24">
        <v>12</v>
      </c>
      <c r="I12" s="88">
        <f>MAX(F12:H12)</f>
        <v>12</v>
      </c>
      <c r="J12" s="23">
        <v>12</v>
      </c>
      <c r="K12" s="24">
        <v>14</v>
      </c>
      <c r="L12" s="24">
        <v>16</v>
      </c>
      <c r="M12" s="89">
        <f>MAX(J12:L12)</f>
        <v>16</v>
      </c>
      <c r="N12" s="90">
        <f>SUM(I12,M12)</f>
        <v>28</v>
      </c>
      <c r="O12" s="131"/>
      <c r="P12" s="87">
        <f>IF(ISERROR(N12*10^(0.794358141*(LOG10(E12/174.393))^2)),"",N12*10^(0.794358141*(LOG10(E12/174.393))^2))</f>
        <v>72.8466228570665</v>
      </c>
      <c r="Q12" s="30" t="s">
        <v>29</v>
      </c>
      <c r="R12"/>
    </row>
    <row r="13" spans="1:17" ht="15" customHeight="1">
      <c r="A13" s="18">
        <v>5</v>
      </c>
      <c r="B13" s="46" t="s">
        <v>111</v>
      </c>
      <c r="C13" s="119" t="s">
        <v>112</v>
      </c>
      <c r="D13" s="48" t="s">
        <v>113</v>
      </c>
      <c r="E13" s="43">
        <v>40</v>
      </c>
      <c r="F13" s="50">
        <v>36</v>
      </c>
      <c r="G13" s="51">
        <v>38</v>
      </c>
      <c r="H13" s="51">
        <v>40</v>
      </c>
      <c r="I13" s="88">
        <f>MAX(F13:H13)</f>
        <v>40</v>
      </c>
      <c r="J13" s="23">
        <v>47</v>
      </c>
      <c r="K13" s="24">
        <v>49</v>
      </c>
      <c r="L13" s="24">
        <v>51</v>
      </c>
      <c r="M13" s="89">
        <f>MAX(J13:L13)</f>
        <v>51</v>
      </c>
      <c r="N13" s="90">
        <f>SUM(I13,M13)</f>
        <v>91</v>
      </c>
      <c r="O13" s="131"/>
      <c r="P13" s="87">
        <f>IF(ISERROR(N13*10^(0.794358141*(LOG10(E13/174.393))^2)),"",N13*10^(0.794358141*(LOG10(E13/174.393))^2))</f>
        <v>192.25199704817635</v>
      </c>
      <c r="Q13" s="161" t="s">
        <v>114</v>
      </c>
    </row>
    <row r="14" spans="1:17" ht="15" customHeight="1">
      <c r="A14" s="18">
        <v>6</v>
      </c>
      <c r="B14" s="141" t="s">
        <v>115</v>
      </c>
      <c r="C14" s="168" t="s">
        <v>116</v>
      </c>
      <c r="D14" s="143" t="s">
        <v>113</v>
      </c>
      <c r="E14" s="43">
        <v>38.3</v>
      </c>
      <c r="F14" s="144">
        <v>27</v>
      </c>
      <c r="G14" s="145">
        <v>30</v>
      </c>
      <c r="H14" s="145">
        <v>32</v>
      </c>
      <c r="I14" s="88">
        <f aca="true" t="shared" si="0" ref="I14:I29">MAX(F14:H14)</f>
        <v>32</v>
      </c>
      <c r="J14" s="23">
        <v>35</v>
      </c>
      <c r="K14" s="24" t="s">
        <v>657</v>
      </c>
      <c r="L14" s="24" t="s">
        <v>657</v>
      </c>
      <c r="M14" s="89">
        <f aca="true" t="shared" si="1" ref="M14:M29">MAX(J14:L14)</f>
        <v>35</v>
      </c>
      <c r="N14" s="133">
        <f aca="true" t="shared" si="2" ref="N14:N29">SUM(I14,M14)</f>
        <v>67</v>
      </c>
      <c r="O14" s="131"/>
      <c r="P14" s="87">
        <f aca="true" t="shared" si="3" ref="P14:P29">IF(ISERROR(N14*10^(0.794358141*(LOG10(E14/174.393))^2)),"",N14*10^(0.794358141*(LOG10(E14/174.393))^2))</f>
        <v>148.02962145892485</v>
      </c>
      <c r="Q14" s="161" t="s">
        <v>117</v>
      </c>
    </row>
    <row r="15" spans="1:17" ht="15" customHeight="1">
      <c r="A15" s="18">
        <v>8</v>
      </c>
      <c r="B15" s="19" t="s">
        <v>119</v>
      </c>
      <c r="C15" s="20" t="s">
        <v>120</v>
      </c>
      <c r="D15" s="21" t="s">
        <v>61</v>
      </c>
      <c r="E15" s="54">
        <v>40</v>
      </c>
      <c r="F15" s="29">
        <v>30</v>
      </c>
      <c r="G15" s="24">
        <v>33</v>
      </c>
      <c r="H15" s="24" t="s">
        <v>175</v>
      </c>
      <c r="I15" s="83">
        <f t="shared" si="0"/>
        <v>33</v>
      </c>
      <c r="J15" s="23">
        <v>42</v>
      </c>
      <c r="K15" s="24">
        <v>44</v>
      </c>
      <c r="L15" s="24" t="s">
        <v>185</v>
      </c>
      <c r="M15" s="84">
        <f t="shared" si="1"/>
        <v>44</v>
      </c>
      <c r="N15" s="132">
        <f t="shared" si="2"/>
        <v>77</v>
      </c>
      <c r="O15" s="131">
        <v>3</v>
      </c>
      <c r="P15" s="87">
        <f t="shared" si="3"/>
        <v>162.6747667330723</v>
      </c>
      <c r="Q15" s="161" t="s">
        <v>121</v>
      </c>
    </row>
    <row r="16" spans="1:17" ht="15" customHeight="1">
      <c r="A16" s="18">
        <v>9</v>
      </c>
      <c r="B16" s="19" t="s">
        <v>122</v>
      </c>
      <c r="C16" s="26" t="s">
        <v>123</v>
      </c>
      <c r="D16" s="21" t="s">
        <v>124</v>
      </c>
      <c r="E16" s="28">
        <v>37.2</v>
      </c>
      <c r="F16" s="29">
        <v>32</v>
      </c>
      <c r="G16" s="24">
        <v>34</v>
      </c>
      <c r="H16" s="24" t="s">
        <v>175</v>
      </c>
      <c r="I16" s="83">
        <f t="shared" si="0"/>
        <v>34</v>
      </c>
      <c r="J16" s="23">
        <v>41</v>
      </c>
      <c r="K16" s="24">
        <v>44</v>
      </c>
      <c r="L16" s="24" t="s">
        <v>233</v>
      </c>
      <c r="M16" s="84">
        <f t="shared" si="1"/>
        <v>44</v>
      </c>
      <c r="N16" s="132">
        <f t="shared" si="2"/>
        <v>78</v>
      </c>
      <c r="O16" s="131">
        <v>1</v>
      </c>
      <c r="P16" s="87">
        <f t="shared" si="3"/>
        <v>177.71840146510502</v>
      </c>
      <c r="Q16" s="96" t="s">
        <v>125</v>
      </c>
    </row>
    <row r="17" spans="1:17" ht="15" customHeight="1">
      <c r="A17" s="18">
        <v>10</v>
      </c>
      <c r="B17" s="106" t="s">
        <v>126</v>
      </c>
      <c r="C17" s="107" t="s">
        <v>127</v>
      </c>
      <c r="D17" s="108" t="s">
        <v>3</v>
      </c>
      <c r="E17" s="109">
        <v>32</v>
      </c>
      <c r="F17" s="110">
        <v>16</v>
      </c>
      <c r="G17" s="111">
        <v>18</v>
      </c>
      <c r="H17" s="111" t="s">
        <v>77</v>
      </c>
      <c r="I17" s="83">
        <f t="shared" si="0"/>
        <v>18</v>
      </c>
      <c r="J17" s="23">
        <v>22</v>
      </c>
      <c r="K17" s="24">
        <v>24</v>
      </c>
      <c r="L17" s="24">
        <v>25</v>
      </c>
      <c r="M17" s="84">
        <f t="shared" si="1"/>
        <v>25</v>
      </c>
      <c r="N17" s="132">
        <f t="shared" si="2"/>
        <v>43</v>
      </c>
      <c r="O17" s="131"/>
      <c r="P17" s="87">
        <f t="shared" si="3"/>
        <v>115.93443302320348</v>
      </c>
      <c r="Q17" s="162" t="s">
        <v>84</v>
      </c>
    </row>
    <row r="18" spans="1:17" ht="15" customHeight="1">
      <c r="A18" s="18">
        <v>11</v>
      </c>
      <c r="B18" s="30" t="s">
        <v>128</v>
      </c>
      <c r="C18" s="26" t="s">
        <v>129</v>
      </c>
      <c r="D18" s="52" t="s">
        <v>28</v>
      </c>
      <c r="E18" s="43">
        <v>38</v>
      </c>
      <c r="F18" s="29">
        <v>12</v>
      </c>
      <c r="G18" s="24">
        <v>14</v>
      </c>
      <c r="H18" s="24">
        <v>16</v>
      </c>
      <c r="I18" s="83">
        <f t="shared" si="0"/>
        <v>16</v>
      </c>
      <c r="J18" s="23">
        <v>17</v>
      </c>
      <c r="K18" s="24">
        <v>20</v>
      </c>
      <c r="L18" s="24" t="s">
        <v>795</v>
      </c>
      <c r="M18" s="84">
        <f t="shared" si="1"/>
        <v>20</v>
      </c>
      <c r="N18" s="132">
        <f t="shared" si="2"/>
        <v>36</v>
      </c>
      <c r="O18" s="131"/>
      <c r="P18" s="87">
        <f t="shared" si="3"/>
        <v>80.19688977761047</v>
      </c>
      <c r="Q18" s="30" t="s">
        <v>130</v>
      </c>
    </row>
    <row r="19" spans="1:17" ht="15" customHeight="1">
      <c r="A19" s="18">
        <v>12</v>
      </c>
      <c r="B19" s="19" t="s">
        <v>131</v>
      </c>
      <c r="C19" s="20" t="s">
        <v>132</v>
      </c>
      <c r="D19" s="118" t="s">
        <v>81</v>
      </c>
      <c r="E19" s="43">
        <v>38</v>
      </c>
      <c r="F19" s="29">
        <v>33</v>
      </c>
      <c r="G19" s="24" t="s">
        <v>175</v>
      </c>
      <c r="H19" s="24" t="s">
        <v>175</v>
      </c>
      <c r="I19" s="88">
        <f t="shared" si="0"/>
        <v>33</v>
      </c>
      <c r="J19" s="23">
        <v>42</v>
      </c>
      <c r="K19" s="24">
        <v>45</v>
      </c>
      <c r="L19" s="24" t="s">
        <v>574</v>
      </c>
      <c r="M19" s="89">
        <f t="shared" si="1"/>
        <v>45</v>
      </c>
      <c r="N19" s="90">
        <f t="shared" si="2"/>
        <v>78</v>
      </c>
      <c r="O19" s="131">
        <v>2</v>
      </c>
      <c r="P19" s="87">
        <f t="shared" si="3"/>
        <v>173.75992785148935</v>
      </c>
      <c r="Q19" s="30" t="s">
        <v>96</v>
      </c>
    </row>
    <row r="20" spans="1:17" ht="15" customHeight="1">
      <c r="A20" s="18">
        <v>13</v>
      </c>
      <c r="B20" s="106" t="s">
        <v>133</v>
      </c>
      <c r="C20" s="172" t="s">
        <v>110</v>
      </c>
      <c r="D20" s="108" t="s">
        <v>61</v>
      </c>
      <c r="E20" s="43">
        <v>39.1</v>
      </c>
      <c r="F20" s="110">
        <v>10</v>
      </c>
      <c r="G20" s="111">
        <v>12</v>
      </c>
      <c r="H20" s="111" t="s">
        <v>134</v>
      </c>
      <c r="I20" s="83">
        <f t="shared" si="0"/>
        <v>12</v>
      </c>
      <c r="J20" s="23">
        <v>12</v>
      </c>
      <c r="K20" s="24">
        <v>13</v>
      </c>
      <c r="L20" s="24">
        <v>14</v>
      </c>
      <c r="M20" s="84">
        <f t="shared" si="1"/>
        <v>14</v>
      </c>
      <c r="N20" s="132">
        <f t="shared" si="2"/>
        <v>26</v>
      </c>
      <c r="O20" s="131"/>
      <c r="P20" s="87">
        <f t="shared" si="3"/>
        <v>56.223920965225695</v>
      </c>
      <c r="Q20" s="138" t="s">
        <v>121</v>
      </c>
    </row>
    <row r="21" spans="1:17" ht="15" customHeight="1">
      <c r="A21" s="18">
        <v>14</v>
      </c>
      <c r="B21" s="19" t="s">
        <v>135</v>
      </c>
      <c r="C21" s="20" t="s">
        <v>136</v>
      </c>
      <c r="D21" s="21" t="s">
        <v>28</v>
      </c>
      <c r="E21" s="109">
        <v>36.2</v>
      </c>
      <c r="F21" s="29">
        <v>8</v>
      </c>
      <c r="G21" s="24">
        <v>10</v>
      </c>
      <c r="H21" s="24" t="s">
        <v>137</v>
      </c>
      <c r="I21" s="83">
        <f t="shared" si="0"/>
        <v>10</v>
      </c>
      <c r="J21" s="23">
        <v>12</v>
      </c>
      <c r="K21" s="24">
        <v>14</v>
      </c>
      <c r="L21" s="24">
        <v>16</v>
      </c>
      <c r="M21" s="84">
        <f t="shared" si="1"/>
        <v>16</v>
      </c>
      <c r="N21" s="132">
        <f t="shared" si="2"/>
        <v>26</v>
      </c>
      <c r="O21" s="131"/>
      <c r="P21" s="87">
        <f t="shared" si="3"/>
        <v>61.00113427323367</v>
      </c>
      <c r="Q21" s="30" t="s">
        <v>130</v>
      </c>
    </row>
    <row r="22" spans="1:18" ht="15" customHeight="1">
      <c r="A22" s="18">
        <v>15</v>
      </c>
      <c r="B22" s="30"/>
      <c r="C22" s="26"/>
      <c r="D22" s="52"/>
      <c r="E22" s="43"/>
      <c r="F22" s="74"/>
      <c r="G22" s="34"/>
      <c r="H22" s="34"/>
      <c r="I22" s="83">
        <f t="shared" si="0"/>
        <v>0</v>
      </c>
      <c r="J22" s="23"/>
      <c r="K22" s="24"/>
      <c r="L22" s="24"/>
      <c r="M22" s="84">
        <f t="shared" si="1"/>
        <v>0</v>
      </c>
      <c r="N22" s="132">
        <f t="shared" si="2"/>
        <v>0</v>
      </c>
      <c r="O22" s="131"/>
      <c r="P22" s="87">
        <f t="shared" si="3"/>
      </c>
      <c r="Q22" s="30"/>
      <c r="R22" s="98"/>
    </row>
    <row r="23" spans="1:18" ht="15" customHeight="1">
      <c r="A23" s="18">
        <v>16</v>
      </c>
      <c r="B23" s="30"/>
      <c r="C23" s="100"/>
      <c r="D23" s="52"/>
      <c r="E23" s="43"/>
      <c r="F23" s="74"/>
      <c r="G23" s="34"/>
      <c r="H23" s="34"/>
      <c r="I23" s="83">
        <f t="shared" si="0"/>
        <v>0</v>
      </c>
      <c r="J23" s="23"/>
      <c r="K23" s="24"/>
      <c r="L23" s="24"/>
      <c r="M23" s="84">
        <f t="shared" si="1"/>
        <v>0</v>
      </c>
      <c r="N23" s="132">
        <f t="shared" si="2"/>
        <v>0</v>
      </c>
      <c r="O23" s="131"/>
      <c r="P23" s="87">
        <f t="shared" si="3"/>
      </c>
      <c r="Q23" s="96"/>
      <c r="R23" s="98"/>
    </row>
    <row r="24" spans="1:18" ht="15" customHeight="1">
      <c r="A24" s="18">
        <v>17</v>
      </c>
      <c r="B24" s="19"/>
      <c r="C24" s="20"/>
      <c r="D24" s="21"/>
      <c r="E24" s="109"/>
      <c r="F24" s="29"/>
      <c r="G24" s="24"/>
      <c r="H24" s="24"/>
      <c r="I24" s="83">
        <f t="shared" si="0"/>
        <v>0</v>
      </c>
      <c r="J24" s="23"/>
      <c r="K24" s="24"/>
      <c r="L24" s="24"/>
      <c r="M24" s="84">
        <f t="shared" si="1"/>
        <v>0</v>
      </c>
      <c r="N24" s="132">
        <f t="shared" si="2"/>
        <v>0</v>
      </c>
      <c r="O24" s="131"/>
      <c r="P24" s="87">
        <f t="shared" si="3"/>
      </c>
      <c r="Q24" s="30"/>
      <c r="R24" s="98"/>
    </row>
    <row r="25" spans="1:17" ht="15" customHeight="1">
      <c r="A25" s="18">
        <v>18</v>
      </c>
      <c r="B25" s="19"/>
      <c r="C25" s="20"/>
      <c r="D25" s="21"/>
      <c r="E25" s="109"/>
      <c r="F25" s="29"/>
      <c r="G25" s="24"/>
      <c r="H25" s="24"/>
      <c r="I25" s="83">
        <f t="shared" si="0"/>
        <v>0</v>
      </c>
      <c r="J25" s="23"/>
      <c r="K25" s="24"/>
      <c r="L25" s="24"/>
      <c r="M25" s="84">
        <f t="shared" si="1"/>
        <v>0</v>
      </c>
      <c r="N25" s="132">
        <f t="shared" si="2"/>
        <v>0</v>
      </c>
      <c r="O25" s="131"/>
      <c r="P25" s="87">
        <f t="shared" si="3"/>
      </c>
      <c r="Q25" s="30"/>
    </row>
    <row r="26" spans="1:17" ht="15" customHeight="1">
      <c r="A26" s="18">
        <v>19</v>
      </c>
      <c r="B26" s="19"/>
      <c r="C26" s="20"/>
      <c r="D26" s="21"/>
      <c r="E26" s="109"/>
      <c r="F26" s="29"/>
      <c r="G26" s="24"/>
      <c r="H26" s="24"/>
      <c r="I26" s="83">
        <f t="shared" si="0"/>
        <v>0</v>
      </c>
      <c r="J26" s="23"/>
      <c r="K26" s="24"/>
      <c r="L26" s="24"/>
      <c r="M26" s="84">
        <f t="shared" si="1"/>
        <v>0</v>
      </c>
      <c r="N26" s="132">
        <f t="shared" si="2"/>
        <v>0</v>
      </c>
      <c r="O26" s="131"/>
      <c r="P26" s="87">
        <f t="shared" si="3"/>
      </c>
      <c r="Q26" s="30"/>
    </row>
    <row r="27" spans="1:17" ht="15" customHeight="1">
      <c r="A27" s="18">
        <v>20</v>
      </c>
      <c r="B27" s="19"/>
      <c r="C27" s="20"/>
      <c r="D27" s="21"/>
      <c r="E27" s="109"/>
      <c r="F27" s="29"/>
      <c r="G27" s="24"/>
      <c r="H27" s="24"/>
      <c r="I27" s="83">
        <f t="shared" si="0"/>
        <v>0</v>
      </c>
      <c r="J27" s="23"/>
      <c r="K27" s="24"/>
      <c r="L27" s="24"/>
      <c r="M27" s="84">
        <f t="shared" si="1"/>
        <v>0</v>
      </c>
      <c r="N27" s="132">
        <f t="shared" si="2"/>
        <v>0</v>
      </c>
      <c r="O27" s="131"/>
      <c r="P27" s="87">
        <f t="shared" si="3"/>
      </c>
      <c r="Q27" s="96"/>
    </row>
    <row r="28" spans="1:17" ht="15" customHeight="1">
      <c r="A28" s="18">
        <v>21</v>
      </c>
      <c r="B28" s="19"/>
      <c r="C28" s="20"/>
      <c r="D28" s="21"/>
      <c r="E28" s="109"/>
      <c r="F28" s="29"/>
      <c r="G28" s="24"/>
      <c r="H28" s="24"/>
      <c r="I28" s="83">
        <f t="shared" si="0"/>
        <v>0</v>
      </c>
      <c r="J28" s="23"/>
      <c r="K28" s="24"/>
      <c r="L28" s="24"/>
      <c r="M28" s="84">
        <f t="shared" si="1"/>
        <v>0</v>
      </c>
      <c r="N28" s="132">
        <f t="shared" si="2"/>
        <v>0</v>
      </c>
      <c r="O28" s="131"/>
      <c r="P28" s="87">
        <f t="shared" si="3"/>
      </c>
      <c r="Q28" s="96"/>
    </row>
    <row r="29" spans="1:17" ht="15" customHeight="1">
      <c r="A29" s="18">
        <v>22</v>
      </c>
      <c r="B29" s="19"/>
      <c r="C29" s="20"/>
      <c r="D29" s="21"/>
      <c r="E29" s="109"/>
      <c r="F29" s="29"/>
      <c r="G29" s="24"/>
      <c r="H29" s="24"/>
      <c r="I29" s="83">
        <f t="shared" si="0"/>
        <v>0</v>
      </c>
      <c r="J29" s="23"/>
      <c r="K29" s="24"/>
      <c r="L29" s="24"/>
      <c r="M29" s="84">
        <f t="shared" si="1"/>
        <v>0</v>
      </c>
      <c r="N29" s="132">
        <f t="shared" si="2"/>
        <v>0</v>
      </c>
      <c r="O29" s="131"/>
      <c r="P29" s="87">
        <f t="shared" si="3"/>
      </c>
      <c r="Q29" s="96"/>
    </row>
    <row r="30" ht="15" customHeight="1">
      <c r="A30" s="18">
        <v>23</v>
      </c>
    </row>
    <row r="31" ht="15" customHeight="1">
      <c r="A31" s="18">
        <v>24</v>
      </c>
    </row>
    <row r="32" spans="1:18" ht="15" customHeight="1">
      <c r="A32" s="18">
        <v>25</v>
      </c>
      <c r="R32" s="98"/>
    </row>
    <row r="33" spans="1:18" ht="15" customHeight="1">
      <c r="A33" s="18">
        <v>26</v>
      </c>
      <c r="R33" s="98"/>
    </row>
    <row r="34" spans="1:18" ht="15" customHeight="1">
      <c r="A34" s="18">
        <v>27</v>
      </c>
      <c r="R34" s="98"/>
    </row>
    <row r="35" ht="15" customHeight="1">
      <c r="A35" s="18">
        <v>28</v>
      </c>
    </row>
    <row r="36" ht="15" customHeight="1">
      <c r="A36" s="18">
        <v>29</v>
      </c>
    </row>
    <row r="37" ht="15" customHeight="1">
      <c r="A37" s="18">
        <v>30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0:L18">
    <cfRule type="cellIs" priority="2" dxfId="129" operator="greaterThan" stopIfTrue="1">
      <formula>"n"</formula>
    </cfRule>
  </conditionalFormatting>
  <conditionalFormatting sqref="F19:L19">
    <cfRule type="cellIs" priority="1" dxfId="129" operator="greaterThan" stopIfTrue="1">
      <formula>"n"</formula>
    </cfRule>
  </conditionalFormatting>
  <conditionalFormatting sqref="F20:L29">
    <cfRule type="cellIs" priority="3" dxfId="129" operator="greaterThan" stopIfTrue="1">
      <formula>"n"</formula>
    </cfRule>
  </conditionalFormatting>
  <dataValidations count="1">
    <dataValidation type="whole" allowBlank="1" sqref="F18:H19 F21:H29 F11:H13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25"/>
  <sheetViews>
    <sheetView zoomScalePageLayoutView="0" workbookViewId="0" topLeftCell="A13">
      <selection activeCell="B10" sqref="B10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6"/>
    </row>
    <row r="2" spans="1:18" ht="27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4"/>
      <c r="L5" s="244"/>
      <c r="M5" s="76"/>
      <c r="N5" s="76"/>
      <c r="O5" s="179" t="s">
        <v>138</v>
      </c>
      <c r="P5" s="180" t="s">
        <v>139</v>
      </c>
      <c r="Q5" s="182" t="s">
        <v>140</v>
      </c>
      <c r="R5" s="93"/>
    </row>
    <row r="6" spans="1:18" ht="22.5" customHeight="1">
      <c r="A6" s="272" t="s">
        <v>5</v>
      </c>
      <c r="B6" s="272"/>
      <c r="C6" s="272"/>
      <c r="D6" s="9"/>
      <c r="E6" s="10"/>
      <c r="F6" s="273" t="s">
        <v>6</v>
      </c>
      <c r="G6" s="273"/>
      <c r="H6" s="273"/>
      <c r="I6" s="76"/>
      <c r="J6" s="273" t="s">
        <v>7</v>
      </c>
      <c r="K6" s="273"/>
      <c r="L6" s="273"/>
      <c r="M6" s="78"/>
      <c r="N6" s="76"/>
      <c r="O6" s="76"/>
      <c r="P6" s="79" t="s">
        <v>8</v>
      </c>
      <c r="R6" s="94"/>
    </row>
    <row r="7" spans="1:18" ht="15" customHeight="1">
      <c r="A7" s="247" t="s">
        <v>9</v>
      </c>
      <c r="B7" s="235" t="s">
        <v>10</v>
      </c>
      <c r="C7" s="247" t="s">
        <v>11</v>
      </c>
      <c r="D7" s="235" t="s">
        <v>6</v>
      </c>
      <c r="E7" s="263" t="s">
        <v>12</v>
      </c>
      <c r="F7" s="274" t="s">
        <v>13</v>
      </c>
      <c r="G7" s="275"/>
      <c r="H7" s="275"/>
      <c r="I7" s="276"/>
      <c r="J7" s="274" t="s">
        <v>14</v>
      </c>
      <c r="K7" s="275"/>
      <c r="L7" s="275"/>
      <c r="M7" s="276"/>
      <c r="N7" s="267" t="s">
        <v>15</v>
      </c>
      <c r="O7" s="247" t="s">
        <v>16</v>
      </c>
      <c r="P7" s="247" t="s">
        <v>17</v>
      </c>
      <c r="Q7" s="251" t="s">
        <v>18</v>
      </c>
      <c r="R7"/>
    </row>
    <row r="8" spans="1:18" ht="15" customHeight="1">
      <c r="A8" s="262"/>
      <c r="B8" s="261"/>
      <c r="C8" s="262"/>
      <c r="D8" s="261"/>
      <c r="E8" s="264"/>
      <c r="F8" s="13"/>
      <c r="G8" s="14"/>
      <c r="H8" s="14"/>
      <c r="I8" s="80"/>
      <c r="J8" s="13"/>
      <c r="K8" s="14"/>
      <c r="L8" s="14"/>
      <c r="M8" s="80"/>
      <c r="N8" s="268"/>
      <c r="O8" s="262"/>
      <c r="P8" s="262"/>
      <c r="Q8" s="271"/>
      <c r="R8"/>
    </row>
    <row r="9" spans="1:17" s="1" customFormat="1" ht="15" customHeight="1">
      <c r="A9" s="248"/>
      <c r="B9" s="236"/>
      <c r="C9" s="248"/>
      <c r="D9" s="236"/>
      <c r="E9" s="265"/>
      <c r="F9" s="16">
        <v>1</v>
      </c>
      <c r="G9" s="17">
        <v>2</v>
      </c>
      <c r="H9" s="17">
        <v>3</v>
      </c>
      <c r="I9" s="81" t="s">
        <v>19</v>
      </c>
      <c r="J9" s="16">
        <v>1</v>
      </c>
      <c r="K9" s="17">
        <v>2</v>
      </c>
      <c r="L9" s="17">
        <v>3</v>
      </c>
      <c r="M9" s="81" t="s">
        <v>19</v>
      </c>
      <c r="N9" s="269"/>
      <c r="O9" s="248"/>
      <c r="P9" s="270"/>
      <c r="Q9" s="252"/>
    </row>
    <row r="10" spans="1:17" ht="15" customHeight="1">
      <c r="A10" s="18">
        <v>22</v>
      </c>
      <c r="B10" s="230" t="s">
        <v>38</v>
      </c>
      <c r="E10" s="109"/>
      <c r="J10" s="23"/>
      <c r="K10" s="24"/>
      <c r="L10" s="24"/>
      <c r="M10" s="84">
        <f aca="true" t="shared" si="0" ref="M10:M17">MAX(J10:L10)</f>
        <v>0</v>
      </c>
      <c r="N10" s="132" t="e">
        <f>SUM(#REF!,M10)</f>
        <v>#REF!</v>
      </c>
      <c r="O10" s="131"/>
      <c r="P10" s="87">
        <f aca="true" t="shared" si="1" ref="P10:P17">IF(ISERROR(N10*10^(0.794358141*(LOG10(E10/174.393))^2)),"",N10*10^(0.794358141*(LOG10(E10/174.393))^2))</f>
      </c>
      <c r="Q10" s="30"/>
    </row>
    <row r="11" spans="1:17" ht="15" customHeight="1">
      <c r="A11" s="18">
        <v>24</v>
      </c>
      <c r="B11" s="19" t="s">
        <v>141</v>
      </c>
      <c r="C11" s="20" t="s">
        <v>142</v>
      </c>
      <c r="D11" s="21" t="s">
        <v>143</v>
      </c>
      <c r="E11" s="109">
        <v>41.4</v>
      </c>
      <c r="F11" s="29">
        <v>33</v>
      </c>
      <c r="G11" s="24">
        <v>35</v>
      </c>
      <c r="H11" s="24" t="s">
        <v>144</v>
      </c>
      <c r="I11" s="83">
        <f aca="true" t="shared" si="2" ref="I11:I17">MAX(F11:H11)</f>
        <v>35</v>
      </c>
      <c r="J11" s="23">
        <v>39</v>
      </c>
      <c r="K11" s="24">
        <v>40</v>
      </c>
      <c r="L11" s="24" t="s">
        <v>145</v>
      </c>
      <c r="M11" s="84">
        <v>40</v>
      </c>
      <c r="N11" s="132">
        <f aca="true" t="shared" si="3" ref="N11:N17">SUM(I11,M11)</f>
        <v>75</v>
      </c>
      <c r="O11" s="131"/>
      <c r="P11" s="87">
        <f t="shared" si="1"/>
        <v>153.0698370763228</v>
      </c>
      <c r="Q11" s="30" t="s">
        <v>146</v>
      </c>
    </row>
    <row r="12" spans="1:18" ht="15" customHeight="1">
      <c r="A12" s="18">
        <v>25</v>
      </c>
      <c r="B12" s="19" t="s">
        <v>147</v>
      </c>
      <c r="C12" s="20" t="s">
        <v>148</v>
      </c>
      <c r="D12" s="21" t="s">
        <v>113</v>
      </c>
      <c r="E12" s="109">
        <v>43.5</v>
      </c>
      <c r="F12" s="29">
        <v>43</v>
      </c>
      <c r="G12" s="24" t="s">
        <v>185</v>
      </c>
      <c r="H12" s="24" t="s">
        <v>574</v>
      </c>
      <c r="I12" s="83">
        <f t="shared" si="2"/>
        <v>43</v>
      </c>
      <c r="J12" s="23">
        <v>56</v>
      </c>
      <c r="K12" s="24">
        <v>58</v>
      </c>
      <c r="L12" s="24">
        <v>60</v>
      </c>
      <c r="M12" s="84">
        <f t="shared" si="0"/>
        <v>60</v>
      </c>
      <c r="N12" s="132">
        <f>SUM(I12,M12)</f>
        <v>103</v>
      </c>
      <c r="O12" s="131">
        <v>1</v>
      </c>
      <c r="P12" s="87">
        <f>IF(ISERROR(N12*10^(0.794358141*(LOG10(E12/174.393))^2)),"",N12*10^(0.794358141*(LOG10(E12/174.393))^2))</f>
        <v>200.31391341216144</v>
      </c>
      <c r="Q12" s="30" t="s">
        <v>114</v>
      </c>
      <c r="R12" s="98"/>
    </row>
    <row r="13" spans="1:18" ht="15" customHeight="1">
      <c r="A13" s="18">
        <v>27</v>
      </c>
      <c r="B13" s="101" t="s">
        <v>149</v>
      </c>
      <c r="C13" s="41" t="s">
        <v>150</v>
      </c>
      <c r="D13" s="102" t="s">
        <v>61</v>
      </c>
      <c r="E13" s="103">
        <v>45</v>
      </c>
      <c r="F13" s="104">
        <v>36</v>
      </c>
      <c r="G13" s="105">
        <v>39</v>
      </c>
      <c r="H13" s="105">
        <v>41</v>
      </c>
      <c r="I13" s="83">
        <f t="shared" si="2"/>
        <v>41</v>
      </c>
      <c r="J13" s="23">
        <v>42</v>
      </c>
      <c r="K13" s="24">
        <v>46</v>
      </c>
      <c r="L13" s="24" t="s">
        <v>172</v>
      </c>
      <c r="M13" s="84">
        <f t="shared" si="0"/>
        <v>46</v>
      </c>
      <c r="N13" s="132">
        <f t="shared" si="3"/>
        <v>87</v>
      </c>
      <c r="O13" s="131">
        <v>3</v>
      </c>
      <c r="P13" s="87">
        <f t="shared" si="1"/>
        <v>163.85495883484725</v>
      </c>
      <c r="Q13" s="30" t="s">
        <v>121</v>
      </c>
      <c r="R13" s="98"/>
    </row>
    <row r="14" spans="1:17" s="1" customFormat="1" ht="15" customHeight="1">
      <c r="A14" s="18">
        <v>28</v>
      </c>
      <c r="B14" s="101" t="s">
        <v>151</v>
      </c>
      <c r="C14" s="41" t="s">
        <v>152</v>
      </c>
      <c r="D14" s="102" t="s">
        <v>3</v>
      </c>
      <c r="E14" s="103">
        <v>41.2</v>
      </c>
      <c r="F14" s="104">
        <v>18</v>
      </c>
      <c r="G14" s="105">
        <v>20</v>
      </c>
      <c r="H14" s="105">
        <v>22</v>
      </c>
      <c r="I14" s="83">
        <f t="shared" si="2"/>
        <v>22</v>
      </c>
      <c r="J14" s="23">
        <v>23</v>
      </c>
      <c r="K14" s="24">
        <v>25</v>
      </c>
      <c r="L14" s="24" t="s">
        <v>108</v>
      </c>
      <c r="M14" s="84">
        <f t="shared" si="0"/>
        <v>25</v>
      </c>
      <c r="N14" s="132">
        <f t="shared" si="3"/>
        <v>47</v>
      </c>
      <c r="O14" s="131"/>
      <c r="P14" s="87">
        <f t="shared" si="1"/>
        <v>96.38655240036381</v>
      </c>
      <c r="Q14" s="30" t="s">
        <v>84</v>
      </c>
    </row>
    <row r="15" spans="1:18" ht="15" customHeight="1">
      <c r="A15" s="18">
        <v>29</v>
      </c>
      <c r="B15" s="101" t="s">
        <v>153</v>
      </c>
      <c r="C15" s="41" t="s">
        <v>154</v>
      </c>
      <c r="D15" s="102" t="s">
        <v>3</v>
      </c>
      <c r="E15" s="103">
        <v>45</v>
      </c>
      <c r="F15" s="104">
        <v>35</v>
      </c>
      <c r="G15" s="105">
        <v>37</v>
      </c>
      <c r="H15" s="105" t="s">
        <v>375</v>
      </c>
      <c r="I15" s="83">
        <f t="shared" si="2"/>
        <v>37</v>
      </c>
      <c r="J15" s="23">
        <v>45</v>
      </c>
      <c r="K15" s="24">
        <v>48</v>
      </c>
      <c r="L15" s="24" t="s">
        <v>796</v>
      </c>
      <c r="M15" s="84">
        <f t="shared" si="0"/>
        <v>48</v>
      </c>
      <c r="N15" s="132">
        <f t="shared" si="3"/>
        <v>85</v>
      </c>
      <c r="O15" s="131">
        <v>2</v>
      </c>
      <c r="P15" s="87">
        <f t="shared" si="1"/>
        <v>160.0881781719772</v>
      </c>
      <c r="Q15" s="30" t="s">
        <v>87</v>
      </c>
      <c r="R15"/>
    </row>
    <row r="16" spans="1:18" ht="15" customHeight="1">
      <c r="A16" s="18">
        <v>31</v>
      </c>
      <c r="B16" s="101" t="s">
        <v>156</v>
      </c>
      <c r="C16" s="41" t="s">
        <v>157</v>
      </c>
      <c r="D16" s="102" t="s">
        <v>41</v>
      </c>
      <c r="E16" s="103">
        <v>49.6</v>
      </c>
      <c r="F16" s="104">
        <v>26</v>
      </c>
      <c r="G16" s="105">
        <v>29</v>
      </c>
      <c r="H16" s="105">
        <v>31</v>
      </c>
      <c r="I16" s="83">
        <f t="shared" si="2"/>
        <v>31</v>
      </c>
      <c r="J16" s="23">
        <v>33</v>
      </c>
      <c r="K16" s="24">
        <v>37</v>
      </c>
      <c r="L16" s="24" t="s">
        <v>261</v>
      </c>
      <c r="M16" s="84">
        <f t="shared" si="0"/>
        <v>37</v>
      </c>
      <c r="N16" s="132">
        <f t="shared" si="3"/>
        <v>68</v>
      </c>
      <c r="O16" s="131"/>
      <c r="P16" s="87">
        <f t="shared" si="1"/>
        <v>117.31698103005667</v>
      </c>
      <c r="Q16" s="30" t="s">
        <v>42</v>
      </c>
      <c r="R16"/>
    </row>
    <row r="17" spans="1:17" ht="15" customHeight="1">
      <c r="A17" s="18">
        <v>32</v>
      </c>
      <c r="B17" s="19" t="s">
        <v>158</v>
      </c>
      <c r="C17" s="41">
        <v>39987</v>
      </c>
      <c r="D17" s="102" t="s">
        <v>61</v>
      </c>
      <c r="E17" s="103">
        <v>45</v>
      </c>
      <c r="F17" s="104">
        <v>12</v>
      </c>
      <c r="G17" s="105">
        <v>15</v>
      </c>
      <c r="H17" s="105">
        <v>17</v>
      </c>
      <c r="I17" s="83">
        <f t="shared" si="2"/>
        <v>17</v>
      </c>
      <c r="J17" s="23">
        <v>15</v>
      </c>
      <c r="K17" s="24">
        <v>18</v>
      </c>
      <c r="L17" s="24">
        <v>20</v>
      </c>
      <c r="M17" s="84">
        <f t="shared" si="0"/>
        <v>20</v>
      </c>
      <c r="N17" s="132">
        <f t="shared" si="3"/>
        <v>37</v>
      </c>
      <c r="O17" s="131"/>
      <c r="P17" s="87">
        <f t="shared" si="1"/>
        <v>69.68544226309596</v>
      </c>
      <c r="Q17" s="30" t="s">
        <v>121</v>
      </c>
    </row>
    <row r="18" spans="1:16" ht="15" customHeight="1">
      <c r="A18" s="11"/>
      <c r="B18" s="12" t="s">
        <v>159</v>
      </c>
      <c r="C18" s="11"/>
      <c r="D18" s="15"/>
      <c r="E18" s="177"/>
      <c r="F18" s="178"/>
      <c r="G18" s="17"/>
      <c r="H18" s="17"/>
      <c r="I18" s="181"/>
      <c r="J18" s="16"/>
      <c r="K18" s="17"/>
      <c r="L18" s="17"/>
      <c r="M18" s="181"/>
      <c r="N18" s="181"/>
      <c r="O18" s="130"/>
      <c r="P18" s="82"/>
    </row>
    <row r="19" spans="1:17" ht="15" customHeight="1">
      <c r="A19" s="18">
        <v>2</v>
      </c>
      <c r="B19" s="19" t="s">
        <v>160</v>
      </c>
      <c r="C19" s="20" t="s">
        <v>161</v>
      </c>
      <c r="D19" s="118" t="s">
        <v>113</v>
      </c>
      <c r="E19" s="43">
        <v>47.2</v>
      </c>
      <c r="F19" s="29">
        <v>47</v>
      </c>
      <c r="G19" s="24">
        <v>49</v>
      </c>
      <c r="H19" s="24">
        <v>50</v>
      </c>
      <c r="I19" s="88">
        <f>MAX(F19:H19)</f>
        <v>50</v>
      </c>
      <c r="J19" s="23">
        <v>56</v>
      </c>
      <c r="K19" s="24">
        <v>58</v>
      </c>
      <c r="L19" s="24" t="s">
        <v>186</v>
      </c>
      <c r="M19" s="89">
        <f>MAX(J19:L19)</f>
        <v>58</v>
      </c>
      <c r="N19" s="90">
        <f>SUM(I19,M19)</f>
        <v>108</v>
      </c>
      <c r="O19" s="131">
        <v>1</v>
      </c>
      <c r="P19" s="87">
        <f>IF(ISERROR(N19*10^(0.794358141*(LOG10(E19/174.393))^2)),"",N19*10^(0.794358141*(LOG10(E19/174.393))^2))</f>
        <v>194.68399500699607</v>
      </c>
      <c r="Q19" s="30" t="s">
        <v>114</v>
      </c>
    </row>
    <row r="20" spans="1:17" ht="15" customHeight="1">
      <c r="A20" s="18">
        <v>3</v>
      </c>
      <c r="B20" s="19" t="s">
        <v>162</v>
      </c>
      <c r="C20" s="20" t="s">
        <v>163</v>
      </c>
      <c r="D20" s="118" t="s">
        <v>68</v>
      </c>
      <c r="E20" s="43">
        <v>48.5</v>
      </c>
      <c r="F20" s="29">
        <v>18</v>
      </c>
      <c r="G20" s="24" t="s">
        <v>164</v>
      </c>
      <c r="H20" s="24">
        <v>21</v>
      </c>
      <c r="I20" s="88">
        <f>MAX(F20:H20)</f>
        <v>21</v>
      </c>
      <c r="J20" s="23">
        <v>23</v>
      </c>
      <c r="K20" s="24">
        <v>27</v>
      </c>
      <c r="L20" s="24" t="s">
        <v>70</v>
      </c>
      <c r="M20" s="89">
        <f>MAX(J20:L20)</f>
        <v>27</v>
      </c>
      <c r="N20" s="90">
        <f>SUM(I20,M20)</f>
        <v>48</v>
      </c>
      <c r="O20" s="131"/>
      <c r="P20" s="87">
        <f>IF(ISERROR(N20*10^(0.794358141*(LOG10(E20/174.393))^2)),"",N20*10^(0.794358141*(LOG10(E20/174.393))^2))</f>
        <v>84.45358639930107</v>
      </c>
      <c r="Q20" s="30" t="s">
        <v>71</v>
      </c>
    </row>
    <row r="21" spans="1:18" ht="15" customHeight="1">
      <c r="A21" s="18">
        <v>5</v>
      </c>
      <c r="B21" s="46" t="s">
        <v>165</v>
      </c>
      <c r="C21" s="119" t="s">
        <v>166</v>
      </c>
      <c r="D21" s="48" t="s">
        <v>61</v>
      </c>
      <c r="E21" s="43">
        <v>50</v>
      </c>
      <c r="F21" s="50">
        <v>23</v>
      </c>
      <c r="G21" s="51" t="s">
        <v>108</v>
      </c>
      <c r="H21" s="51">
        <v>28</v>
      </c>
      <c r="I21" s="88">
        <f>MAX(F21:H21)</f>
        <v>28</v>
      </c>
      <c r="J21" s="23">
        <v>32</v>
      </c>
      <c r="K21" s="24">
        <v>35</v>
      </c>
      <c r="L21" s="24">
        <v>0</v>
      </c>
      <c r="M21" s="89">
        <f>MAX(J21:L21)</f>
        <v>35</v>
      </c>
      <c r="N21" s="90">
        <f>SUM(I21,M21)</f>
        <v>63</v>
      </c>
      <c r="O21" s="131">
        <v>3</v>
      </c>
      <c r="P21" s="87">
        <f>IF(ISERROR(N21*10^(0.794358141*(LOG10(E21/174.393))^2)),"",N21*10^(0.794358141*(LOG10(E21/174.393))^2))</f>
        <v>107.9384076597863</v>
      </c>
      <c r="Q21" s="30" t="s">
        <v>121</v>
      </c>
      <c r="R21" s="98"/>
    </row>
    <row r="22" spans="1:18" ht="15" customHeight="1">
      <c r="A22" s="18">
        <v>6</v>
      </c>
      <c r="B22" s="141" t="s">
        <v>167</v>
      </c>
      <c r="C22" s="168" t="s">
        <v>168</v>
      </c>
      <c r="D22" s="143" t="s">
        <v>169</v>
      </c>
      <c r="E22" s="54">
        <v>48.6</v>
      </c>
      <c r="F22" s="29">
        <v>40</v>
      </c>
      <c r="G22" s="24">
        <v>43</v>
      </c>
      <c r="H22" s="24">
        <v>44</v>
      </c>
      <c r="I22" s="83">
        <f>MAX(F22:H22)</f>
        <v>44</v>
      </c>
      <c r="J22" s="23">
        <v>48</v>
      </c>
      <c r="K22" s="24">
        <v>50</v>
      </c>
      <c r="L22" s="24">
        <v>52</v>
      </c>
      <c r="M22" s="84">
        <f>MAX(J22:L22)</f>
        <v>52</v>
      </c>
      <c r="N22" s="132">
        <f>SUM(I22,M22)</f>
        <v>96</v>
      </c>
      <c r="O22" s="131">
        <v>2</v>
      </c>
      <c r="P22" s="87">
        <f>IF(ISERROR(N22*10^(0.794358141*(LOG10(E22/174.393))^2)),"",N22*10^(0.794358141*(LOG10(E22/174.393))^2))</f>
        <v>168.60050385520418</v>
      </c>
      <c r="Q22" s="30" t="s">
        <v>125</v>
      </c>
      <c r="R22" s="98"/>
    </row>
    <row r="23" spans="1:17" ht="15" customHeight="1">
      <c r="A23" s="18">
        <v>7</v>
      </c>
      <c r="B23" s="30"/>
      <c r="C23" s="100"/>
      <c r="D23" s="52"/>
      <c r="E23" s="54"/>
      <c r="F23" s="74"/>
      <c r="G23" s="34"/>
      <c r="H23" s="34"/>
      <c r="I23" s="88">
        <f>MAX(F23:H23)</f>
        <v>0</v>
      </c>
      <c r="J23" s="23"/>
      <c r="K23" s="24"/>
      <c r="L23" s="24"/>
      <c r="M23" s="89">
        <f>MAX(J23:L23)</f>
        <v>0</v>
      </c>
      <c r="N23" s="133">
        <f>SUM(I23,M23)</f>
        <v>0</v>
      </c>
      <c r="O23" s="131"/>
      <c r="P23" s="87">
        <f>IF(ISERROR(N23*10^(0.794358141*(LOG10(E23/174.393))^2)),"",N23*10^(0.794358141*(LOG10(E23/174.393))^2))</f>
      </c>
      <c r="Q23" s="30"/>
    </row>
    <row r="24" spans="1:17" ht="15" customHeight="1">
      <c r="A24" s="18"/>
      <c r="B24" s="197"/>
      <c r="C24" s="206"/>
      <c r="D24" s="199"/>
      <c r="E24" s="174"/>
      <c r="F24" s="201"/>
      <c r="G24" s="201"/>
      <c r="H24" s="201"/>
      <c r="I24" s="207"/>
      <c r="J24" s="208"/>
      <c r="K24" s="208"/>
      <c r="L24" s="208"/>
      <c r="M24" s="209"/>
      <c r="N24" s="210"/>
      <c r="O24" s="204"/>
      <c r="P24" s="205"/>
      <c r="Q24" s="197"/>
    </row>
    <row r="25" spans="1:17" ht="15" customHeight="1">
      <c r="A25" s="18"/>
      <c r="B25" s="197"/>
      <c r="C25" s="206"/>
      <c r="D25" s="199"/>
      <c r="E25" s="174"/>
      <c r="F25" s="201"/>
      <c r="G25" s="201"/>
      <c r="H25" s="201"/>
      <c r="I25" s="207"/>
      <c r="J25" s="208"/>
      <c r="K25" s="208"/>
      <c r="L25" s="208"/>
      <c r="M25" s="209"/>
      <c r="N25" s="210"/>
      <c r="O25" s="204"/>
      <c r="P25" s="205"/>
      <c r="Q25" s="197"/>
    </row>
  </sheetData>
  <sheetProtection/>
  <mergeCells count="20">
    <mergeCell ref="N7:N9"/>
    <mergeCell ref="O7:O9"/>
    <mergeCell ref="P7:P9"/>
    <mergeCell ref="Q7:Q9"/>
    <mergeCell ref="A6:C6"/>
    <mergeCell ref="F6:H6"/>
    <mergeCell ref="J6:L6"/>
    <mergeCell ref="F7:I7"/>
    <mergeCell ref="J7:M7"/>
    <mergeCell ref="A7:A9"/>
    <mergeCell ref="B7:B9"/>
    <mergeCell ref="C7:C9"/>
    <mergeCell ref="D7:D9"/>
    <mergeCell ref="E7:E9"/>
    <mergeCell ref="A1:Q1"/>
    <mergeCell ref="A2:Q2"/>
    <mergeCell ref="A3:Q3"/>
    <mergeCell ref="A5:C5"/>
    <mergeCell ref="F5:H5"/>
    <mergeCell ref="J5:L5"/>
  </mergeCells>
  <conditionalFormatting sqref="J10:L10 F11:L17">
    <cfRule type="cellIs" priority="5" dxfId="129" operator="greaterThan" stopIfTrue="1">
      <formula>"n"</formula>
    </cfRule>
  </conditionalFormatting>
  <conditionalFormatting sqref="F19:L25">
    <cfRule type="cellIs" priority="3" dxfId="129" operator="greaterThan" stopIfTrue="1">
      <formula>"n"</formula>
    </cfRule>
  </conditionalFormatting>
  <dataValidations count="1">
    <dataValidation type="whole" allowBlank="1" sqref="F19:H21 F11:H12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40"/>
  <sheetViews>
    <sheetView zoomScale="90" zoomScaleNormal="90" zoomScalePageLayoutView="0" workbookViewId="0" topLeftCell="A1">
      <selection activeCell="O24" sqref="O24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5"/>
      <c r="L5" s="245"/>
      <c r="M5" s="76"/>
      <c r="N5" s="76"/>
      <c r="O5" s="76"/>
      <c r="P5" s="77" t="s">
        <v>829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8" ht="15" customHeight="1">
      <c r="A9" s="18">
        <v>1</v>
      </c>
      <c r="B9" s="141" t="s">
        <v>195</v>
      </c>
      <c r="C9" s="168" t="s">
        <v>196</v>
      </c>
      <c r="D9" s="3" t="s">
        <v>32</v>
      </c>
      <c r="E9" s="49">
        <v>58.1</v>
      </c>
      <c r="F9" s="144">
        <v>30</v>
      </c>
      <c r="G9" s="145">
        <v>32</v>
      </c>
      <c r="H9" s="145">
        <v>35</v>
      </c>
      <c r="I9" s="88">
        <f aca="true" t="shared" si="0" ref="I9:I40">MAX(F9:H9)</f>
        <v>35</v>
      </c>
      <c r="J9" s="23">
        <v>40</v>
      </c>
      <c r="K9" s="24">
        <v>42</v>
      </c>
      <c r="L9" s="24">
        <v>45</v>
      </c>
      <c r="M9" s="89">
        <v>45</v>
      </c>
      <c r="N9" s="90">
        <f aca="true" t="shared" si="1" ref="N9:N40">SUM(I9,M9)</f>
        <v>80</v>
      </c>
      <c r="O9" s="131"/>
      <c r="P9" s="87">
        <f aca="true" t="shared" si="2" ref="P9:P40">IF(ISERROR(N9*10^(0.794358141*(LOG10(E9/174.393))^2)),"",N9*10^(0.794358141*(LOG10(E9/174.393))^2))</f>
        <v>121.36600195031322</v>
      </c>
      <c r="Q9" s="30" t="s">
        <v>197</v>
      </c>
      <c r="R9"/>
    </row>
    <row r="10" spans="1:18" ht="15" customHeight="1">
      <c r="A10" s="18">
        <v>2</v>
      </c>
      <c r="B10" s="40" t="s">
        <v>198</v>
      </c>
      <c r="C10" s="124" t="s">
        <v>54</v>
      </c>
      <c r="D10" s="143" t="s">
        <v>28</v>
      </c>
      <c r="E10" s="43">
        <v>59.1</v>
      </c>
      <c r="F10" s="44">
        <v>50</v>
      </c>
      <c r="G10" s="45">
        <v>53</v>
      </c>
      <c r="H10" s="45">
        <v>0</v>
      </c>
      <c r="I10" s="88">
        <f t="shared" si="0"/>
        <v>53</v>
      </c>
      <c r="J10" s="23">
        <v>68</v>
      </c>
      <c r="K10" s="24">
        <v>71</v>
      </c>
      <c r="L10" s="24">
        <v>73</v>
      </c>
      <c r="M10" s="89">
        <f aca="true" t="shared" si="3" ref="M10:M40">MAX(J10:L10)</f>
        <v>73</v>
      </c>
      <c r="N10" s="90">
        <f t="shared" si="1"/>
        <v>126</v>
      </c>
      <c r="O10" s="131">
        <v>3</v>
      </c>
      <c r="P10" s="87">
        <f t="shared" si="2"/>
        <v>188.71248349109445</v>
      </c>
      <c r="Q10" s="30" t="s">
        <v>29</v>
      </c>
      <c r="R10"/>
    </row>
    <row r="11" spans="1:18" ht="15" customHeight="1">
      <c r="A11" s="18">
        <v>3</v>
      </c>
      <c r="B11" s="19" t="s">
        <v>199</v>
      </c>
      <c r="C11" s="20" t="s">
        <v>200</v>
      </c>
      <c r="D11" s="21" t="s">
        <v>56</v>
      </c>
      <c r="E11" s="54">
        <v>58.2</v>
      </c>
      <c r="F11" s="29">
        <v>40</v>
      </c>
      <c r="G11" s="24">
        <v>43</v>
      </c>
      <c r="H11" s="24">
        <v>45</v>
      </c>
      <c r="I11" s="83">
        <f t="shared" si="0"/>
        <v>45</v>
      </c>
      <c r="J11" s="23">
        <v>50</v>
      </c>
      <c r="K11" s="24">
        <v>53</v>
      </c>
      <c r="L11" s="24">
        <v>54</v>
      </c>
      <c r="M11" s="84">
        <f t="shared" si="3"/>
        <v>54</v>
      </c>
      <c r="N11" s="132">
        <f t="shared" si="1"/>
        <v>99</v>
      </c>
      <c r="O11" s="131"/>
      <c r="P11" s="87">
        <f t="shared" si="2"/>
        <v>149.99483331518542</v>
      </c>
      <c r="Q11" s="161" t="s">
        <v>201</v>
      </c>
      <c r="R11"/>
    </row>
    <row r="12" spans="1:18" ht="15" customHeight="1">
      <c r="A12" s="18">
        <v>4</v>
      </c>
      <c r="B12" s="19" t="s">
        <v>202</v>
      </c>
      <c r="C12" s="20" t="s">
        <v>203</v>
      </c>
      <c r="D12" s="118" t="s">
        <v>113</v>
      </c>
      <c r="E12" s="43">
        <v>60.8</v>
      </c>
      <c r="F12" s="29">
        <v>30</v>
      </c>
      <c r="G12" s="24">
        <v>32</v>
      </c>
      <c r="H12" s="24" t="s">
        <v>802</v>
      </c>
      <c r="I12" s="88">
        <f t="shared" si="0"/>
        <v>32</v>
      </c>
      <c r="J12" s="23">
        <v>37</v>
      </c>
      <c r="K12" s="24" t="s">
        <v>261</v>
      </c>
      <c r="L12" s="24">
        <v>40</v>
      </c>
      <c r="M12" s="89">
        <f t="shared" si="3"/>
        <v>40</v>
      </c>
      <c r="N12" s="90">
        <f t="shared" si="1"/>
        <v>72</v>
      </c>
      <c r="O12" s="131"/>
      <c r="P12" s="87">
        <f t="shared" si="2"/>
        <v>105.605814020825</v>
      </c>
      <c r="Q12" s="30" t="s">
        <v>117</v>
      </c>
      <c r="R12"/>
    </row>
    <row r="13" spans="1:17" ht="15" customHeight="1">
      <c r="A13" s="18">
        <v>5</v>
      </c>
      <c r="B13" s="141" t="s">
        <v>204</v>
      </c>
      <c r="C13" s="168" t="s">
        <v>205</v>
      </c>
      <c r="D13" s="143" t="s">
        <v>113</v>
      </c>
      <c r="E13" s="49">
        <v>59.7</v>
      </c>
      <c r="F13" s="144">
        <v>25</v>
      </c>
      <c r="G13" s="145">
        <v>27</v>
      </c>
      <c r="H13" s="145" t="s">
        <v>70</v>
      </c>
      <c r="I13" s="88">
        <f t="shared" si="0"/>
        <v>27</v>
      </c>
      <c r="J13" s="23">
        <v>32</v>
      </c>
      <c r="K13" s="24">
        <v>34</v>
      </c>
      <c r="L13" s="24">
        <v>36</v>
      </c>
      <c r="M13" s="89">
        <f t="shared" si="3"/>
        <v>36</v>
      </c>
      <c r="N13" s="90">
        <f t="shared" si="1"/>
        <v>63</v>
      </c>
      <c r="O13" s="131"/>
      <c r="P13" s="87">
        <f t="shared" si="2"/>
        <v>93.6506254626001</v>
      </c>
      <c r="Q13" s="30" t="s">
        <v>117</v>
      </c>
    </row>
    <row r="14" spans="1:17" ht="15" customHeight="1">
      <c r="A14" s="18">
        <v>6</v>
      </c>
      <c r="B14" s="141" t="s">
        <v>206</v>
      </c>
      <c r="C14" s="168" t="s">
        <v>207</v>
      </c>
      <c r="D14" s="143" t="s">
        <v>68</v>
      </c>
      <c r="E14" s="43">
        <v>59.4</v>
      </c>
      <c r="F14" s="144">
        <v>57</v>
      </c>
      <c r="G14" s="145">
        <v>60</v>
      </c>
      <c r="H14" s="145" t="s">
        <v>208</v>
      </c>
      <c r="I14" s="88">
        <f t="shared" si="0"/>
        <v>60</v>
      </c>
      <c r="J14" s="23">
        <v>70</v>
      </c>
      <c r="K14" s="24">
        <v>73</v>
      </c>
      <c r="L14" s="24">
        <v>0</v>
      </c>
      <c r="M14" s="89">
        <v>73</v>
      </c>
      <c r="N14" s="133">
        <f t="shared" si="1"/>
        <v>133</v>
      </c>
      <c r="O14" s="131">
        <v>1</v>
      </c>
      <c r="P14" s="92">
        <f t="shared" si="2"/>
        <v>198.4466683040157</v>
      </c>
      <c r="Q14" s="63" t="s">
        <v>194</v>
      </c>
    </row>
    <row r="15" spans="1:17" ht="15" customHeight="1">
      <c r="A15" s="18">
        <v>7</v>
      </c>
      <c r="B15" s="30" t="s">
        <v>209</v>
      </c>
      <c r="C15" s="100" t="s">
        <v>210</v>
      </c>
      <c r="D15" s="52" t="s">
        <v>211</v>
      </c>
      <c r="E15" s="54">
        <v>56.4</v>
      </c>
      <c r="F15" s="74">
        <v>52</v>
      </c>
      <c r="G15" s="34">
        <v>57</v>
      </c>
      <c r="H15" s="34">
        <v>60</v>
      </c>
      <c r="I15" s="88">
        <f t="shared" si="0"/>
        <v>60</v>
      </c>
      <c r="J15" s="23">
        <v>65</v>
      </c>
      <c r="K15" s="24">
        <v>70</v>
      </c>
      <c r="L15" s="24">
        <v>0</v>
      </c>
      <c r="M15" s="89">
        <f t="shared" si="3"/>
        <v>70</v>
      </c>
      <c r="N15" s="133">
        <f t="shared" si="1"/>
        <v>130</v>
      </c>
      <c r="O15" s="131">
        <v>2</v>
      </c>
      <c r="P15" s="92">
        <f t="shared" si="2"/>
        <v>201.77314638452538</v>
      </c>
      <c r="Q15" s="30" t="s">
        <v>121</v>
      </c>
    </row>
    <row r="16" spans="1:17" ht="15" customHeight="1">
      <c r="A16" s="18">
        <v>8</v>
      </c>
      <c r="B16" s="30" t="s">
        <v>797</v>
      </c>
      <c r="C16" s="100" t="s">
        <v>798</v>
      </c>
      <c r="D16" s="52" t="s">
        <v>3</v>
      </c>
      <c r="E16" s="54">
        <v>60.6</v>
      </c>
      <c r="F16" s="74">
        <v>40</v>
      </c>
      <c r="G16" s="34">
        <v>43</v>
      </c>
      <c r="H16" s="34">
        <v>45</v>
      </c>
      <c r="I16" s="88">
        <v>45</v>
      </c>
      <c r="J16" s="23">
        <v>50</v>
      </c>
      <c r="K16" s="24">
        <v>52</v>
      </c>
      <c r="L16" s="24">
        <v>55</v>
      </c>
      <c r="M16" s="89">
        <f t="shared" si="3"/>
        <v>55</v>
      </c>
      <c r="N16" s="132">
        <f>SUM(I16,M16)</f>
        <v>100</v>
      </c>
      <c r="O16" s="131"/>
      <c r="P16" s="87">
        <f>IF(ISERROR(N16*10^(0.794358141*(LOG10(E16/174.393))^2)),"",N16*10^(0.794358141*(LOG10(E16/174.393))^2))</f>
        <v>147.02707453992508</v>
      </c>
      <c r="Q16" s="30" t="s">
        <v>803</v>
      </c>
    </row>
    <row r="17" spans="1:17" ht="15" customHeight="1">
      <c r="A17" s="18"/>
      <c r="B17" s="30" t="s">
        <v>191</v>
      </c>
      <c r="C17" s="100" t="s">
        <v>221</v>
      </c>
      <c r="D17" s="52" t="s">
        <v>81</v>
      </c>
      <c r="E17" s="54">
        <v>57.6</v>
      </c>
      <c r="F17" s="74" t="s">
        <v>145</v>
      </c>
      <c r="G17" s="34">
        <v>44</v>
      </c>
      <c r="H17" s="34" t="s">
        <v>185</v>
      </c>
      <c r="I17" s="88">
        <v>44</v>
      </c>
      <c r="J17" s="23">
        <v>55</v>
      </c>
      <c r="K17" s="24">
        <v>58</v>
      </c>
      <c r="L17" s="24">
        <v>60</v>
      </c>
      <c r="M17" s="89">
        <f t="shared" si="3"/>
        <v>60</v>
      </c>
      <c r="N17" s="132">
        <f>SUM(I17,M17)</f>
        <v>104</v>
      </c>
      <c r="O17" s="131"/>
      <c r="P17" s="87">
        <f>IF(ISERROR(N17*10^(0.794358141*(LOG10(E17/174.393))^2)),"",N17*10^(0.794358141*(LOG10(E17/174.393))^2))</f>
        <v>158.81747113825617</v>
      </c>
      <c r="Q17" s="30" t="s">
        <v>777</v>
      </c>
    </row>
    <row r="18" spans="1:17" ht="15" customHeight="1">
      <c r="A18" s="18"/>
      <c r="B18" s="30" t="s">
        <v>799</v>
      </c>
      <c r="C18" s="100" t="s">
        <v>222</v>
      </c>
      <c r="D18" s="52" t="s">
        <v>56</v>
      </c>
      <c r="E18" s="54">
        <v>59.2</v>
      </c>
      <c r="F18" s="74">
        <v>33</v>
      </c>
      <c r="G18" s="34">
        <v>35</v>
      </c>
      <c r="H18" s="34">
        <v>37</v>
      </c>
      <c r="I18" s="88">
        <v>37</v>
      </c>
      <c r="J18" s="23">
        <v>40</v>
      </c>
      <c r="K18" s="24" t="s">
        <v>233</v>
      </c>
      <c r="L18" s="24">
        <v>45</v>
      </c>
      <c r="M18" s="89">
        <f t="shared" si="3"/>
        <v>45</v>
      </c>
      <c r="N18" s="132">
        <f>SUM(I18,M18)</f>
        <v>82</v>
      </c>
      <c r="O18" s="131"/>
      <c r="P18" s="87">
        <f>IF(ISERROR(N18*10^(0.794358141*(LOG10(E18/174.393))^2)),"",N18*10^(0.794358141*(LOG10(E18/174.393))^2))</f>
        <v>122.65808775679203</v>
      </c>
      <c r="Q18" s="30" t="s">
        <v>57</v>
      </c>
    </row>
    <row r="19" spans="1:17" ht="15" customHeight="1">
      <c r="A19" s="18">
        <v>8</v>
      </c>
      <c r="B19" s="211" t="s">
        <v>55</v>
      </c>
      <c r="C19" s="26"/>
      <c r="D19" s="21"/>
      <c r="E19" s="28"/>
      <c r="F19" s="29"/>
      <c r="G19" s="24"/>
      <c r="H19" s="24"/>
      <c r="I19" s="83">
        <f t="shared" si="0"/>
        <v>0</v>
      </c>
      <c r="J19" s="23"/>
      <c r="K19" s="24"/>
      <c r="L19" s="24"/>
      <c r="M19" s="84">
        <f t="shared" si="3"/>
        <v>0</v>
      </c>
      <c r="N19" s="132">
        <f t="shared" si="1"/>
        <v>0</v>
      </c>
      <c r="O19" s="131"/>
      <c r="P19" s="87">
        <f t="shared" si="2"/>
      </c>
      <c r="Q19" s="96"/>
    </row>
    <row r="20" spans="1:17" ht="15" customHeight="1">
      <c r="A20" s="18">
        <v>14</v>
      </c>
      <c r="B20" s="19" t="s">
        <v>170</v>
      </c>
      <c r="C20" s="41" t="s">
        <v>171</v>
      </c>
      <c r="D20" s="21" t="s">
        <v>28</v>
      </c>
      <c r="E20" s="103">
        <v>55</v>
      </c>
      <c r="F20" s="104" t="s">
        <v>70</v>
      </c>
      <c r="G20" s="105">
        <v>33</v>
      </c>
      <c r="H20" s="105">
        <v>36</v>
      </c>
      <c r="I20" s="83">
        <f t="shared" si="0"/>
        <v>36</v>
      </c>
      <c r="J20" s="23">
        <v>40</v>
      </c>
      <c r="K20" s="24">
        <v>45</v>
      </c>
      <c r="L20" s="24" t="s">
        <v>172</v>
      </c>
      <c r="M20" s="84">
        <f t="shared" si="3"/>
        <v>45</v>
      </c>
      <c r="N20" s="132">
        <f t="shared" si="1"/>
        <v>81</v>
      </c>
      <c r="O20" s="131"/>
      <c r="P20" s="87">
        <f t="shared" si="2"/>
        <v>128.23369064182225</v>
      </c>
      <c r="Q20" s="30" t="s">
        <v>130</v>
      </c>
    </row>
    <row r="21" spans="1:18" ht="15" customHeight="1">
      <c r="A21" s="18">
        <v>15</v>
      </c>
      <c r="B21" s="30" t="s">
        <v>173</v>
      </c>
      <c r="C21" s="26" t="s">
        <v>174</v>
      </c>
      <c r="D21" s="52" t="s">
        <v>28</v>
      </c>
      <c r="E21" s="43">
        <v>52.3</v>
      </c>
      <c r="F21" s="74">
        <v>30</v>
      </c>
      <c r="G21" s="34">
        <v>32</v>
      </c>
      <c r="H21" s="34" t="s">
        <v>175</v>
      </c>
      <c r="I21" s="83">
        <f t="shared" si="0"/>
        <v>32</v>
      </c>
      <c r="J21" s="23">
        <v>37</v>
      </c>
      <c r="K21" s="24">
        <v>40</v>
      </c>
      <c r="L21" s="24" t="s">
        <v>176</v>
      </c>
      <c r="M21" s="84">
        <f t="shared" si="3"/>
        <v>40</v>
      </c>
      <c r="N21" s="132">
        <f t="shared" si="1"/>
        <v>72</v>
      </c>
      <c r="O21" s="131"/>
      <c r="P21" s="87">
        <f t="shared" si="2"/>
        <v>118.75043747214579</v>
      </c>
      <c r="Q21" s="30" t="s">
        <v>130</v>
      </c>
      <c r="R21" s="98"/>
    </row>
    <row r="22" spans="1:17" ht="15" customHeight="1">
      <c r="A22" s="18">
        <v>16</v>
      </c>
      <c r="B22" s="30" t="s">
        <v>177</v>
      </c>
      <c r="C22" s="100" t="s">
        <v>178</v>
      </c>
      <c r="D22" s="52" t="s">
        <v>28</v>
      </c>
      <c r="E22" s="43">
        <v>54.4</v>
      </c>
      <c r="F22" s="74" t="s">
        <v>574</v>
      </c>
      <c r="G22" s="34">
        <v>47</v>
      </c>
      <c r="H22" s="34" t="s">
        <v>658</v>
      </c>
      <c r="I22" s="83">
        <f t="shared" si="0"/>
        <v>47</v>
      </c>
      <c r="J22" s="23">
        <v>58</v>
      </c>
      <c r="K22" s="24">
        <v>61</v>
      </c>
      <c r="L22" s="24">
        <v>64</v>
      </c>
      <c r="M22" s="84">
        <f t="shared" si="3"/>
        <v>64</v>
      </c>
      <c r="N22" s="132">
        <f t="shared" si="1"/>
        <v>111</v>
      </c>
      <c r="O22" s="131">
        <v>1</v>
      </c>
      <c r="P22" s="87">
        <f t="shared" si="2"/>
        <v>177.2764764554831</v>
      </c>
      <c r="Q22" s="96" t="s">
        <v>130</v>
      </c>
    </row>
    <row r="23" spans="1:17" ht="15" customHeight="1">
      <c r="A23" s="18">
        <v>17</v>
      </c>
      <c r="B23" s="19" t="s">
        <v>179</v>
      </c>
      <c r="C23" s="20" t="s">
        <v>180</v>
      </c>
      <c r="D23" s="3" t="s">
        <v>143</v>
      </c>
      <c r="E23" s="109">
        <v>54</v>
      </c>
      <c r="F23" s="29">
        <v>38</v>
      </c>
      <c r="G23" s="24" t="s">
        <v>181</v>
      </c>
      <c r="H23" s="24" t="s">
        <v>181</v>
      </c>
      <c r="I23" s="83">
        <f t="shared" si="0"/>
        <v>38</v>
      </c>
      <c r="J23" s="23">
        <v>48</v>
      </c>
      <c r="K23" s="24">
        <v>51</v>
      </c>
      <c r="L23" s="24" t="s">
        <v>182</v>
      </c>
      <c r="M23" s="84">
        <f t="shared" si="3"/>
        <v>51</v>
      </c>
      <c r="N23" s="132">
        <f t="shared" si="1"/>
        <v>89</v>
      </c>
      <c r="O23" s="131"/>
      <c r="P23" s="87">
        <f t="shared" si="2"/>
        <v>142.98896577295864</v>
      </c>
      <c r="Q23" s="30" t="s">
        <v>146</v>
      </c>
    </row>
    <row r="24" spans="1:17" ht="15" customHeight="1">
      <c r="A24" s="18">
        <v>18</v>
      </c>
      <c r="B24" s="19" t="s">
        <v>183</v>
      </c>
      <c r="C24" s="20" t="s">
        <v>184</v>
      </c>
      <c r="D24" s="21" t="s">
        <v>28</v>
      </c>
      <c r="E24" s="54">
        <v>55</v>
      </c>
      <c r="F24" s="29">
        <v>43</v>
      </c>
      <c r="G24" s="24" t="s">
        <v>185</v>
      </c>
      <c r="H24" s="24">
        <v>46</v>
      </c>
      <c r="I24" s="83">
        <f t="shared" si="0"/>
        <v>46</v>
      </c>
      <c r="J24" s="23">
        <v>53</v>
      </c>
      <c r="K24" s="24">
        <v>56</v>
      </c>
      <c r="L24" s="24" t="s">
        <v>186</v>
      </c>
      <c r="M24" s="84">
        <f t="shared" si="3"/>
        <v>56</v>
      </c>
      <c r="N24" s="132">
        <f t="shared" si="1"/>
        <v>102</v>
      </c>
      <c r="O24" s="131"/>
      <c r="P24" s="87">
        <f t="shared" si="2"/>
        <v>161.4794622897021</v>
      </c>
      <c r="Q24" s="161" t="s">
        <v>130</v>
      </c>
    </row>
    <row r="25" spans="1:17" ht="19.5">
      <c r="A25" s="18">
        <v>1</v>
      </c>
      <c r="B25" s="19" t="s">
        <v>187</v>
      </c>
      <c r="C25" s="20" t="s">
        <v>188</v>
      </c>
      <c r="D25" s="21" t="s">
        <v>56</v>
      </c>
      <c r="E25" s="109">
        <v>54.6</v>
      </c>
      <c r="F25" s="29">
        <v>38</v>
      </c>
      <c r="G25" s="24">
        <v>41</v>
      </c>
      <c r="H25" s="24">
        <v>43</v>
      </c>
      <c r="I25" s="83">
        <f t="shared" si="0"/>
        <v>43</v>
      </c>
      <c r="J25" s="23">
        <v>47</v>
      </c>
      <c r="K25" s="24">
        <v>51</v>
      </c>
      <c r="L25" s="24">
        <v>52</v>
      </c>
      <c r="M25" s="84">
        <f t="shared" si="3"/>
        <v>52</v>
      </c>
      <c r="N25" s="132">
        <f t="shared" si="1"/>
        <v>95</v>
      </c>
      <c r="O25" s="131"/>
      <c r="P25" s="87">
        <f t="shared" si="2"/>
        <v>151.2769421889848</v>
      </c>
      <c r="Q25" s="30" t="s">
        <v>57</v>
      </c>
    </row>
    <row r="26" spans="1:17" ht="19.5">
      <c r="A26" s="18">
        <v>20</v>
      </c>
      <c r="B26" s="19" t="s">
        <v>189</v>
      </c>
      <c r="C26" s="20" t="s">
        <v>190</v>
      </c>
      <c r="D26" s="21" t="s">
        <v>61</v>
      </c>
      <c r="E26" s="109">
        <v>52.8</v>
      </c>
      <c r="F26" s="29">
        <v>12</v>
      </c>
      <c r="G26" s="24">
        <v>14</v>
      </c>
      <c r="H26" s="24">
        <v>17</v>
      </c>
      <c r="I26" s="83">
        <f t="shared" si="0"/>
        <v>17</v>
      </c>
      <c r="J26" s="23">
        <v>15</v>
      </c>
      <c r="K26" s="24">
        <v>17</v>
      </c>
      <c r="L26" s="24">
        <v>19</v>
      </c>
      <c r="M26" s="84">
        <f t="shared" si="3"/>
        <v>19</v>
      </c>
      <c r="N26" s="132">
        <f t="shared" si="1"/>
        <v>36</v>
      </c>
      <c r="O26" s="131"/>
      <c r="P26" s="87">
        <f t="shared" si="2"/>
        <v>58.909473281321894</v>
      </c>
      <c r="Q26" s="30" t="s">
        <v>121</v>
      </c>
    </row>
    <row r="27" spans="1:17" ht="19.5">
      <c r="A27" s="18">
        <v>27</v>
      </c>
      <c r="B27" s="19" t="s">
        <v>800</v>
      </c>
      <c r="C27" s="20" t="s">
        <v>168</v>
      </c>
      <c r="D27" s="21" t="s">
        <v>124</v>
      </c>
      <c r="E27" s="109">
        <v>53.2</v>
      </c>
      <c r="F27" s="29">
        <v>45</v>
      </c>
      <c r="G27" s="24">
        <v>46</v>
      </c>
      <c r="H27" s="24" t="s">
        <v>172</v>
      </c>
      <c r="I27" s="83">
        <f t="shared" si="0"/>
        <v>46</v>
      </c>
      <c r="J27" s="23">
        <v>55</v>
      </c>
      <c r="K27" s="24">
        <v>57</v>
      </c>
      <c r="L27" s="24">
        <v>60</v>
      </c>
      <c r="M27" s="84">
        <f t="shared" si="3"/>
        <v>60</v>
      </c>
      <c r="N27" s="132">
        <f t="shared" si="1"/>
        <v>106</v>
      </c>
      <c r="O27" s="131">
        <v>2</v>
      </c>
      <c r="P27" s="87">
        <f t="shared" si="2"/>
        <v>172.383212256527</v>
      </c>
      <c r="Q27" s="30" t="s">
        <v>125</v>
      </c>
    </row>
    <row r="28" spans="1:17" ht="19.5">
      <c r="A28" s="18">
        <v>35</v>
      </c>
      <c r="B28" s="19" t="s">
        <v>192</v>
      </c>
      <c r="C28" s="20">
        <v>39839</v>
      </c>
      <c r="D28" s="21" t="s">
        <v>68</v>
      </c>
      <c r="E28" s="109">
        <v>51.2</v>
      </c>
      <c r="F28" s="29">
        <v>20</v>
      </c>
      <c r="G28" s="24">
        <v>23</v>
      </c>
      <c r="H28" s="24" t="s">
        <v>193</v>
      </c>
      <c r="I28" s="83">
        <f t="shared" si="0"/>
        <v>23</v>
      </c>
      <c r="J28" s="23">
        <v>28</v>
      </c>
      <c r="K28" s="24">
        <v>30</v>
      </c>
      <c r="L28" s="24">
        <v>32</v>
      </c>
      <c r="M28" s="84">
        <f t="shared" si="3"/>
        <v>32</v>
      </c>
      <c r="N28" s="132">
        <f t="shared" si="1"/>
        <v>55</v>
      </c>
      <c r="O28" s="131"/>
      <c r="P28" s="87">
        <f t="shared" si="2"/>
        <v>92.34303442057593</v>
      </c>
      <c r="Q28" s="30" t="s">
        <v>194</v>
      </c>
    </row>
    <row r="29" spans="1:17" ht="19.5">
      <c r="A29" s="18">
        <v>36</v>
      </c>
      <c r="B29" s="19" t="s">
        <v>155</v>
      </c>
      <c r="C29" s="20">
        <v>39411</v>
      </c>
      <c r="D29" s="21" t="s">
        <v>3</v>
      </c>
      <c r="E29" s="109">
        <v>52.2</v>
      </c>
      <c r="F29" s="29">
        <v>25</v>
      </c>
      <c r="G29" s="24">
        <v>28</v>
      </c>
      <c r="H29" s="24">
        <v>30</v>
      </c>
      <c r="I29" s="83">
        <f t="shared" si="0"/>
        <v>30</v>
      </c>
      <c r="J29" s="23">
        <v>36</v>
      </c>
      <c r="K29" s="24">
        <v>38</v>
      </c>
      <c r="L29" s="24" t="s">
        <v>261</v>
      </c>
      <c r="M29" s="84">
        <f t="shared" si="3"/>
        <v>38</v>
      </c>
      <c r="N29" s="132">
        <f t="shared" si="1"/>
        <v>68</v>
      </c>
      <c r="O29" s="131"/>
      <c r="P29" s="87">
        <f t="shared" si="2"/>
        <v>112.33183428586626</v>
      </c>
      <c r="Q29" s="30" t="s">
        <v>801</v>
      </c>
    </row>
    <row r="30" spans="1:17" ht="19.5">
      <c r="A30" s="18">
        <v>37</v>
      </c>
      <c r="B30" s="19" t="s">
        <v>794</v>
      </c>
      <c r="C30" s="20">
        <v>39728</v>
      </c>
      <c r="D30" s="21" t="s">
        <v>3</v>
      </c>
      <c r="E30" s="109">
        <v>53</v>
      </c>
      <c r="F30" s="29">
        <v>33</v>
      </c>
      <c r="G30" s="24" t="s">
        <v>175</v>
      </c>
      <c r="H30" s="24">
        <v>35</v>
      </c>
      <c r="I30" s="83">
        <f t="shared" si="0"/>
        <v>35</v>
      </c>
      <c r="J30" s="23">
        <v>42</v>
      </c>
      <c r="K30" s="24">
        <v>44</v>
      </c>
      <c r="L30" s="24">
        <v>45</v>
      </c>
      <c r="M30" s="84">
        <f t="shared" si="3"/>
        <v>45</v>
      </c>
      <c r="N30" s="132">
        <f t="shared" si="1"/>
        <v>80</v>
      </c>
      <c r="O30" s="131"/>
      <c r="P30" s="87">
        <f t="shared" si="2"/>
        <v>130.5032068920428</v>
      </c>
      <c r="Q30" s="30" t="s">
        <v>803</v>
      </c>
    </row>
    <row r="31" spans="1:17" ht="15" customHeight="1">
      <c r="A31" s="18">
        <v>21</v>
      </c>
      <c r="B31" s="19"/>
      <c r="C31" s="20"/>
      <c r="D31" s="21"/>
      <c r="E31" s="109"/>
      <c r="F31" s="29"/>
      <c r="G31" s="24"/>
      <c r="H31" s="24"/>
      <c r="I31" s="83">
        <f t="shared" si="0"/>
        <v>0</v>
      </c>
      <c r="J31" s="23"/>
      <c r="K31" s="24"/>
      <c r="L31" s="24"/>
      <c r="M31" s="84">
        <f t="shared" si="3"/>
        <v>0</v>
      </c>
      <c r="N31" s="132">
        <f t="shared" si="1"/>
        <v>0</v>
      </c>
      <c r="O31" s="131"/>
      <c r="P31" s="87">
        <f t="shared" si="2"/>
      </c>
      <c r="Q31" s="30"/>
    </row>
    <row r="32" spans="1:17" ht="15" customHeight="1">
      <c r="A32" s="18">
        <v>22</v>
      </c>
      <c r="B32" s="19"/>
      <c r="C32" s="20"/>
      <c r="D32" s="21"/>
      <c r="E32" s="109"/>
      <c r="F32" s="29"/>
      <c r="G32" s="24"/>
      <c r="H32" s="24"/>
      <c r="I32" s="83">
        <f t="shared" si="0"/>
        <v>0</v>
      </c>
      <c r="J32" s="23"/>
      <c r="K32" s="24"/>
      <c r="L32" s="24"/>
      <c r="M32" s="84">
        <f t="shared" si="3"/>
        <v>0</v>
      </c>
      <c r="N32" s="132">
        <f t="shared" si="1"/>
        <v>0</v>
      </c>
      <c r="O32" s="131"/>
      <c r="P32" s="87">
        <f t="shared" si="2"/>
      </c>
      <c r="Q32" s="96"/>
    </row>
    <row r="33" spans="1:17" ht="15" customHeight="1">
      <c r="A33" s="18">
        <v>23</v>
      </c>
      <c r="B33" s="19"/>
      <c r="C33" s="20"/>
      <c r="D33" s="21"/>
      <c r="E33" s="109"/>
      <c r="F33" s="29"/>
      <c r="G33" s="24"/>
      <c r="H33" s="24"/>
      <c r="I33" s="83">
        <f t="shared" si="0"/>
        <v>0</v>
      </c>
      <c r="J33" s="23"/>
      <c r="K33" s="24"/>
      <c r="L33" s="24"/>
      <c r="M33" s="84">
        <f t="shared" si="3"/>
        <v>0</v>
      </c>
      <c r="N33" s="132">
        <f t="shared" si="1"/>
        <v>0</v>
      </c>
      <c r="O33" s="131"/>
      <c r="P33" s="87">
        <f t="shared" si="2"/>
      </c>
      <c r="Q33" s="30"/>
    </row>
    <row r="34" spans="1:17" ht="15" customHeight="1">
      <c r="A34" s="18">
        <v>24</v>
      </c>
      <c r="B34" s="19"/>
      <c r="C34" s="20"/>
      <c r="D34" s="21"/>
      <c r="E34" s="109"/>
      <c r="F34" s="29"/>
      <c r="G34" s="24"/>
      <c r="H34" s="24"/>
      <c r="I34" s="83">
        <f t="shared" si="0"/>
        <v>0</v>
      </c>
      <c r="J34" s="23"/>
      <c r="K34" s="24"/>
      <c r="L34" s="24"/>
      <c r="M34" s="84">
        <f t="shared" si="3"/>
        <v>0</v>
      </c>
      <c r="N34" s="132">
        <f t="shared" si="1"/>
        <v>0</v>
      </c>
      <c r="O34" s="131"/>
      <c r="P34" s="87">
        <f t="shared" si="2"/>
      </c>
      <c r="Q34" s="96"/>
    </row>
    <row r="35" spans="1:18" ht="15" customHeight="1">
      <c r="A35" s="18">
        <v>25</v>
      </c>
      <c r="B35" s="19"/>
      <c r="C35" s="20"/>
      <c r="D35" s="21"/>
      <c r="E35" s="109"/>
      <c r="F35" s="29"/>
      <c r="G35" s="24"/>
      <c r="H35" s="24"/>
      <c r="I35" s="83">
        <f t="shared" si="0"/>
        <v>0</v>
      </c>
      <c r="J35" s="23"/>
      <c r="K35" s="24"/>
      <c r="L35" s="24"/>
      <c r="M35" s="84">
        <f t="shared" si="3"/>
        <v>0</v>
      </c>
      <c r="N35" s="132">
        <f t="shared" si="1"/>
        <v>0</v>
      </c>
      <c r="O35" s="131"/>
      <c r="P35" s="87">
        <f t="shared" si="2"/>
      </c>
      <c r="Q35" s="30"/>
      <c r="R35" s="98"/>
    </row>
    <row r="36" spans="1:18" ht="15" customHeight="1">
      <c r="A36" s="18">
        <v>26</v>
      </c>
      <c r="B36" s="19"/>
      <c r="C36" s="20"/>
      <c r="D36" s="21"/>
      <c r="E36" s="109"/>
      <c r="F36" s="29"/>
      <c r="G36" s="24"/>
      <c r="H36" s="24"/>
      <c r="I36" s="83">
        <f t="shared" si="0"/>
        <v>0</v>
      </c>
      <c r="J36" s="23"/>
      <c r="K36" s="24"/>
      <c r="L36" s="24"/>
      <c r="M36" s="84">
        <f t="shared" si="3"/>
        <v>0</v>
      </c>
      <c r="N36" s="132">
        <f t="shared" si="1"/>
        <v>0</v>
      </c>
      <c r="O36" s="131"/>
      <c r="P36" s="87">
        <f t="shared" si="2"/>
      </c>
      <c r="Q36" s="96"/>
      <c r="R36" s="98"/>
    </row>
    <row r="37" spans="1:18" ht="15" customHeight="1">
      <c r="A37" s="18">
        <v>27</v>
      </c>
      <c r="B37" s="19"/>
      <c r="C37" s="20"/>
      <c r="D37" s="21"/>
      <c r="E37" s="109"/>
      <c r="F37" s="29"/>
      <c r="G37" s="24"/>
      <c r="H37" s="24"/>
      <c r="I37" s="83">
        <f t="shared" si="0"/>
        <v>0</v>
      </c>
      <c r="J37" s="23"/>
      <c r="K37" s="24"/>
      <c r="L37" s="24"/>
      <c r="M37" s="84">
        <f t="shared" si="3"/>
        <v>0</v>
      </c>
      <c r="N37" s="132">
        <f t="shared" si="1"/>
        <v>0</v>
      </c>
      <c r="O37" s="131"/>
      <c r="P37" s="87">
        <f t="shared" si="2"/>
      </c>
      <c r="Q37" s="30"/>
      <c r="R37" s="98"/>
    </row>
    <row r="38" spans="1:17" ht="15" customHeight="1">
      <c r="A38" s="18">
        <v>28</v>
      </c>
      <c r="B38" s="19"/>
      <c r="C38" s="20"/>
      <c r="D38" s="21"/>
      <c r="E38" s="109"/>
      <c r="F38" s="29"/>
      <c r="G38" s="24"/>
      <c r="H38" s="24"/>
      <c r="I38" s="83">
        <f t="shared" si="0"/>
        <v>0</v>
      </c>
      <c r="J38" s="23"/>
      <c r="K38" s="24"/>
      <c r="L38" s="24"/>
      <c r="M38" s="84">
        <f t="shared" si="3"/>
        <v>0</v>
      </c>
      <c r="N38" s="132">
        <f t="shared" si="1"/>
        <v>0</v>
      </c>
      <c r="O38" s="131"/>
      <c r="P38" s="87">
        <f t="shared" si="2"/>
      </c>
      <c r="Q38" s="96"/>
    </row>
    <row r="39" spans="1:17" ht="15" customHeight="1">
      <c r="A39" s="18">
        <v>29</v>
      </c>
      <c r="B39" s="19"/>
      <c r="C39" s="20"/>
      <c r="D39" s="21"/>
      <c r="E39" s="109"/>
      <c r="F39" s="29"/>
      <c r="G39" s="24"/>
      <c r="H39" s="24"/>
      <c r="I39" s="83">
        <f t="shared" si="0"/>
        <v>0</v>
      </c>
      <c r="J39" s="23"/>
      <c r="K39" s="24"/>
      <c r="L39" s="24"/>
      <c r="M39" s="84">
        <f t="shared" si="3"/>
        <v>0</v>
      </c>
      <c r="N39" s="132">
        <f t="shared" si="1"/>
        <v>0</v>
      </c>
      <c r="O39" s="131"/>
      <c r="P39" s="87">
        <f t="shared" si="2"/>
      </c>
      <c r="Q39" s="30"/>
    </row>
    <row r="40" spans="1:17" ht="15" customHeight="1">
      <c r="A40" s="18">
        <v>30</v>
      </c>
      <c r="B40" s="19"/>
      <c r="C40" s="20"/>
      <c r="D40" s="21"/>
      <c r="E40" s="109"/>
      <c r="F40" s="29"/>
      <c r="G40" s="24"/>
      <c r="H40" s="24"/>
      <c r="I40" s="83">
        <f t="shared" si="0"/>
        <v>0</v>
      </c>
      <c r="J40" s="23"/>
      <c r="K40" s="24"/>
      <c r="L40" s="24"/>
      <c r="M40" s="84">
        <f t="shared" si="3"/>
        <v>0</v>
      </c>
      <c r="N40" s="132">
        <f t="shared" si="1"/>
        <v>0</v>
      </c>
      <c r="O40" s="131"/>
      <c r="P40" s="87">
        <f t="shared" si="2"/>
      </c>
      <c r="Q40" s="96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24:L30">
    <cfRule type="cellIs" priority="1" dxfId="129" operator="greaterThan" stopIfTrue="1">
      <formula>"n"</formula>
    </cfRule>
  </conditionalFormatting>
  <conditionalFormatting sqref="F9:L10 F31:L40 F12:L12">
    <cfRule type="cellIs" priority="6" dxfId="129" operator="greaterThan" stopIfTrue="1">
      <formula>"n"</formula>
    </cfRule>
  </conditionalFormatting>
  <conditionalFormatting sqref="F11:L11 F13:L19">
    <cfRule type="cellIs" priority="5" dxfId="129" operator="greaterThan" stopIfTrue="1">
      <formula>"n"</formula>
    </cfRule>
  </conditionalFormatting>
  <conditionalFormatting sqref="F20:L23">
    <cfRule type="cellIs" priority="2" dxfId="129" operator="greaterThan" stopIfTrue="1">
      <formula>"n"</formula>
    </cfRule>
  </conditionalFormatting>
  <dataValidations count="1">
    <dataValidation type="whole" allowBlank="1" sqref="F12:H12 F21:H23 F25:H40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32"/>
  <sheetViews>
    <sheetView zoomScalePageLayoutView="0" workbookViewId="0" topLeftCell="C13">
      <selection activeCell="C19" sqref="C19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5"/>
      <c r="L5" s="245"/>
      <c r="M5" s="76"/>
      <c r="N5" s="76"/>
      <c r="O5" s="76"/>
      <c r="P5" s="77" t="s">
        <v>830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8" ht="15" customHeight="1">
      <c r="A9" s="18">
        <v>1</v>
      </c>
      <c r="B9" s="141" t="s">
        <v>223</v>
      </c>
      <c r="C9" s="168" t="s">
        <v>54</v>
      </c>
      <c r="D9" s="143" t="s">
        <v>28</v>
      </c>
      <c r="E9" s="49">
        <v>72.1</v>
      </c>
      <c r="F9" s="144">
        <v>85</v>
      </c>
      <c r="G9" s="145" t="s">
        <v>224</v>
      </c>
      <c r="H9" s="145" t="s">
        <v>224</v>
      </c>
      <c r="I9" s="88">
        <f>MAX(F9:H9)</f>
        <v>85</v>
      </c>
      <c r="J9" s="23" t="s">
        <v>225</v>
      </c>
      <c r="K9" s="24">
        <v>0</v>
      </c>
      <c r="L9" s="24">
        <v>0</v>
      </c>
      <c r="M9" s="89">
        <v>0</v>
      </c>
      <c r="N9" s="90">
        <f>SUM(I9,M9)</f>
        <v>85</v>
      </c>
      <c r="O9" s="131"/>
      <c r="P9" s="87">
        <f aca="true" t="shared" si="0" ref="P9:P23">IF(ISERROR(N9*10^(0.794358141*(LOG10(E9/174.393))^2)),"",N9*10^(0.794358141*(LOG10(E9/174.393))^2))</f>
        <v>111.25104826595171</v>
      </c>
      <c r="Q9" s="30" t="s">
        <v>130</v>
      </c>
      <c r="R9"/>
    </row>
    <row r="10" spans="1:18" ht="15" customHeight="1">
      <c r="A10" s="18">
        <v>2</v>
      </c>
      <c r="B10" s="40" t="s">
        <v>226</v>
      </c>
      <c r="C10" s="124" t="s">
        <v>227</v>
      </c>
      <c r="D10" s="42" t="s">
        <v>143</v>
      </c>
      <c r="E10" s="43">
        <v>69.4</v>
      </c>
      <c r="F10" s="44">
        <v>60</v>
      </c>
      <c r="G10" s="45" t="s">
        <v>228</v>
      </c>
      <c r="H10" s="45" t="s">
        <v>228</v>
      </c>
      <c r="I10" s="88">
        <f>MAX(F10:H10)</f>
        <v>60</v>
      </c>
      <c r="J10" s="23">
        <v>75</v>
      </c>
      <c r="K10" s="24">
        <v>78</v>
      </c>
      <c r="L10" s="24">
        <v>81</v>
      </c>
      <c r="M10" s="89">
        <f>MAX(J10:L10)</f>
        <v>81</v>
      </c>
      <c r="N10" s="90">
        <f>SUM(I10,M10)</f>
        <v>141</v>
      </c>
      <c r="O10" s="131">
        <v>3</v>
      </c>
      <c r="P10" s="87">
        <f t="shared" si="0"/>
        <v>188.9836369972291</v>
      </c>
      <c r="Q10" s="30" t="s">
        <v>146</v>
      </c>
      <c r="R10"/>
    </row>
    <row r="11" spans="1:18" ht="15" customHeight="1">
      <c r="A11" s="18">
        <v>3</v>
      </c>
      <c r="B11" s="30" t="s">
        <v>229</v>
      </c>
      <c r="C11" s="26" t="s">
        <v>230</v>
      </c>
      <c r="D11" s="52" t="s">
        <v>28</v>
      </c>
      <c r="E11" s="43">
        <v>71.9</v>
      </c>
      <c r="F11" s="74">
        <v>30</v>
      </c>
      <c r="G11" s="34">
        <v>31</v>
      </c>
      <c r="H11" s="151">
        <v>33</v>
      </c>
      <c r="I11" s="88">
        <f>MAX(F11:H11)</f>
        <v>33</v>
      </c>
      <c r="J11" s="23">
        <v>40</v>
      </c>
      <c r="K11" s="24">
        <v>45</v>
      </c>
      <c r="L11" s="24" t="s">
        <v>172</v>
      </c>
      <c r="M11" s="89">
        <f>MAX(J11:L11)</f>
        <v>45</v>
      </c>
      <c r="N11" s="90">
        <f>SUM(I11,M11)</f>
        <v>78</v>
      </c>
      <c r="O11" s="131"/>
      <c r="P11" s="87">
        <f t="shared" si="0"/>
        <v>102.26243639491963</v>
      </c>
      <c r="Q11" s="30" t="s">
        <v>130</v>
      </c>
      <c r="R11"/>
    </row>
    <row r="12" spans="1:17" ht="15" customHeight="1">
      <c r="A12" s="18">
        <v>4</v>
      </c>
      <c r="B12" s="46" t="s">
        <v>231</v>
      </c>
      <c r="C12" s="119" t="s">
        <v>232</v>
      </c>
      <c r="D12" s="48" t="s">
        <v>143</v>
      </c>
      <c r="E12" s="43">
        <v>70.2</v>
      </c>
      <c r="F12" s="50">
        <v>42</v>
      </c>
      <c r="G12" s="51" t="s">
        <v>233</v>
      </c>
      <c r="H12" s="51">
        <v>45</v>
      </c>
      <c r="I12" s="83">
        <f>MAX(F12:H12)</f>
        <v>45</v>
      </c>
      <c r="J12" s="23">
        <v>63</v>
      </c>
      <c r="K12" s="24" t="s">
        <v>234</v>
      </c>
      <c r="L12" s="24">
        <v>66</v>
      </c>
      <c r="M12" s="89">
        <f>MAX(J12:L12)</f>
        <v>66</v>
      </c>
      <c r="N12" s="90">
        <f>SUM(I12,M12)</f>
        <v>111</v>
      </c>
      <c r="O12" s="131"/>
      <c r="P12" s="87">
        <f t="shared" si="0"/>
        <v>147.70091489313495</v>
      </c>
      <c r="Q12" s="30" t="s">
        <v>146</v>
      </c>
    </row>
    <row r="13" spans="1:17" ht="15" customHeight="1">
      <c r="A13" s="18">
        <v>5</v>
      </c>
      <c r="B13" s="19" t="s">
        <v>235</v>
      </c>
      <c r="C13" s="20" t="s">
        <v>236</v>
      </c>
      <c r="D13" s="21" t="s">
        <v>61</v>
      </c>
      <c r="E13" s="109">
        <v>69.4</v>
      </c>
      <c r="F13" s="29">
        <v>39</v>
      </c>
      <c r="G13" s="24">
        <v>43</v>
      </c>
      <c r="H13" s="24">
        <v>45</v>
      </c>
      <c r="I13" s="83">
        <f>MAX(F13:H13)</f>
        <v>45</v>
      </c>
      <c r="J13" s="23">
        <v>50</v>
      </c>
      <c r="K13" s="24">
        <v>55</v>
      </c>
      <c r="L13" s="24">
        <v>60</v>
      </c>
      <c r="M13" s="84">
        <f>MAX(J13:L13)</f>
        <v>60</v>
      </c>
      <c r="N13" s="132">
        <f>SUM(I13,M13)</f>
        <v>105</v>
      </c>
      <c r="O13" s="131"/>
      <c r="P13" s="87">
        <f t="shared" si="0"/>
        <v>140.73249563623443</v>
      </c>
      <c r="Q13" s="30" t="s">
        <v>121</v>
      </c>
    </row>
    <row r="14" spans="1:17" ht="15" customHeight="1">
      <c r="A14" s="18">
        <v>6</v>
      </c>
      <c r="B14" s="19" t="s">
        <v>239</v>
      </c>
      <c r="C14" s="26" t="s">
        <v>240</v>
      </c>
      <c r="D14" s="21" t="s">
        <v>81</v>
      </c>
      <c r="E14" s="28">
        <v>69.7</v>
      </c>
      <c r="F14" s="29">
        <v>88</v>
      </c>
      <c r="G14" s="24">
        <v>91</v>
      </c>
      <c r="H14" s="24">
        <v>95</v>
      </c>
      <c r="I14" s="83">
        <f aca="true" t="shared" si="1" ref="I14:I19">MAX(F14:H14)</f>
        <v>95</v>
      </c>
      <c r="J14" s="23">
        <v>106</v>
      </c>
      <c r="K14" s="24">
        <v>110</v>
      </c>
      <c r="L14" s="24" t="s">
        <v>358</v>
      </c>
      <c r="M14" s="84">
        <f aca="true" t="shared" si="2" ref="M14:M19">MAX(J14:L14)</f>
        <v>110</v>
      </c>
      <c r="N14" s="132">
        <f aca="true" t="shared" si="3" ref="N14:N19">SUM(I14,M14)</f>
        <v>205</v>
      </c>
      <c r="O14" s="131">
        <v>1</v>
      </c>
      <c r="P14" s="87">
        <f t="shared" si="0"/>
        <v>274.0127506517223</v>
      </c>
      <c r="Q14" s="96" t="s">
        <v>96</v>
      </c>
    </row>
    <row r="15" spans="1:17" ht="15" customHeight="1">
      <c r="A15" s="18">
        <v>7</v>
      </c>
      <c r="B15" s="106" t="s">
        <v>241</v>
      </c>
      <c r="C15" s="107" t="s">
        <v>242</v>
      </c>
      <c r="D15" s="108" t="s">
        <v>68</v>
      </c>
      <c r="E15" s="43">
        <v>70.2</v>
      </c>
      <c r="F15" s="110">
        <v>84</v>
      </c>
      <c r="G15" s="111" t="s">
        <v>243</v>
      </c>
      <c r="H15" s="111" t="s">
        <v>243</v>
      </c>
      <c r="I15" s="83">
        <f t="shared" si="1"/>
        <v>84</v>
      </c>
      <c r="J15" s="23">
        <v>104</v>
      </c>
      <c r="K15" s="24">
        <v>108</v>
      </c>
      <c r="L15" s="24" t="s">
        <v>244</v>
      </c>
      <c r="M15" s="84">
        <f t="shared" si="2"/>
        <v>108</v>
      </c>
      <c r="N15" s="132">
        <f t="shared" si="3"/>
        <v>192</v>
      </c>
      <c r="O15" s="131">
        <v>2</v>
      </c>
      <c r="P15" s="87">
        <f t="shared" si="0"/>
        <v>255.4826635989361</v>
      </c>
      <c r="Q15" s="96" t="s">
        <v>194</v>
      </c>
    </row>
    <row r="16" spans="1:17" ht="15" customHeight="1">
      <c r="A16" s="18">
        <v>8</v>
      </c>
      <c r="B16" s="19" t="s">
        <v>245</v>
      </c>
      <c r="C16" s="20" t="s">
        <v>246</v>
      </c>
      <c r="D16" s="21" t="s">
        <v>32</v>
      </c>
      <c r="E16" s="54">
        <v>68.5</v>
      </c>
      <c r="F16" s="29">
        <v>32</v>
      </c>
      <c r="G16" s="24">
        <v>35</v>
      </c>
      <c r="H16" s="24" t="s">
        <v>144</v>
      </c>
      <c r="I16" s="83">
        <f t="shared" si="1"/>
        <v>35</v>
      </c>
      <c r="J16" s="23">
        <v>45</v>
      </c>
      <c r="K16" s="24">
        <v>50</v>
      </c>
      <c r="L16" s="24" t="s">
        <v>658</v>
      </c>
      <c r="M16" s="84">
        <f t="shared" si="2"/>
        <v>50</v>
      </c>
      <c r="N16" s="132">
        <f t="shared" si="3"/>
        <v>85</v>
      </c>
      <c r="O16" s="131"/>
      <c r="P16" s="87">
        <f t="shared" si="0"/>
        <v>114.88242114166246</v>
      </c>
      <c r="Q16" s="161" t="s">
        <v>197</v>
      </c>
    </row>
    <row r="17" spans="1:18" ht="15" customHeight="1">
      <c r="A17" s="18">
        <v>9</v>
      </c>
      <c r="B17" s="30" t="s">
        <v>247</v>
      </c>
      <c r="C17" s="26">
        <v>38338</v>
      </c>
      <c r="D17" s="52" t="s">
        <v>143</v>
      </c>
      <c r="E17" s="43">
        <v>70</v>
      </c>
      <c r="F17" s="74">
        <v>53</v>
      </c>
      <c r="G17" s="34">
        <v>56</v>
      </c>
      <c r="H17" s="34">
        <v>59</v>
      </c>
      <c r="I17" s="83">
        <f t="shared" si="1"/>
        <v>59</v>
      </c>
      <c r="J17" s="23">
        <v>65</v>
      </c>
      <c r="K17" s="24">
        <v>70</v>
      </c>
      <c r="L17" s="24">
        <v>75</v>
      </c>
      <c r="M17" s="84">
        <f t="shared" si="2"/>
        <v>75</v>
      </c>
      <c r="N17" s="132">
        <f t="shared" si="3"/>
        <v>134</v>
      </c>
      <c r="O17" s="131"/>
      <c r="P17" s="87">
        <f t="shared" si="0"/>
        <v>178.6257944581738</v>
      </c>
      <c r="Q17" s="30" t="s">
        <v>146</v>
      </c>
      <c r="R17" s="98"/>
    </row>
    <row r="18" spans="1:18" ht="15" customHeight="1">
      <c r="A18" s="18">
        <v>10</v>
      </c>
      <c r="B18" s="30" t="s">
        <v>248</v>
      </c>
      <c r="C18" s="100" t="s">
        <v>249</v>
      </c>
      <c r="D18" s="52" t="s">
        <v>143</v>
      </c>
      <c r="E18" s="43">
        <v>71.8</v>
      </c>
      <c r="F18" s="74" t="s">
        <v>70</v>
      </c>
      <c r="G18" s="34">
        <v>30</v>
      </c>
      <c r="H18" s="34">
        <v>32</v>
      </c>
      <c r="I18" s="83">
        <f t="shared" si="1"/>
        <v>32</v>
      </c>
      <c r="J18" s="23">
        <v>40</v>
      </c>
      <c r="K18" s="24">
        <v>43</v>
      </c>
      <c r="L18" s="24" t="s">
        <v>233</v>
      </c>
      <c r="M18" s="84">
        <f t="shared" si="2"/>
        <v>43</v>
      </c>
      <c r="N18" s="132">
        <f t="shared" si="3"/>
        <v>75</v>
      </c>
      <c r="O18" s="131"/>
      <c r="P18" s="87">
        <f t="shared" si="0"/>
        <v>98.41303095152722</v>
      </c>
      <c r="Q18" s="96" t="s">
        <v>146</v>
      </c>
      <c r="R18" s="98"/>
    </row>
    <row r="19" spans="1:17" ht="15" customHeight="1">
      <c r="A19" s="18"/>
      <c r="B19" s="231" t="s">
        <v>805</v>
      </c>
      <c r="C19" s="232" t="s">
        <v>833</v>
      </c>
      <c r="D19" s="21"/>
      <c r="E19" s="54"/>
      <c r="F19" s="29"/>
      <c r="G19" s="24"/>
      <c r="H19" s="24"/>
      <c r="I19" s="83">
        <f t="shared" si="1"/>
        <v>0</v>
      </c>
      <c r="J19" s="23"/>
      <c r="K19" s="24"/>
      <c r="L19" s="24"/>
      <c r="M19" s="84">
        <f t="shared" si="2"/>
        <v>0</v>
      </c>
      <c r="N19" s="132">
        <f t="shared" si="3"/>
        <v>0</v>
      </c>
      <c r="O19" s="131"/>
      <c r="P19" s="87">
        <f t="shared" si="0"/>
      </c>
      <c r="Q19" s="161"/>
    </row>
    <row r="20" spans="1:18" ht="15" customHeight="1">
      <c r="A20" s="18">
        <v>1</v>
      </c>
      <c r="B20" s="141" t="s">
        <v>212</v>
      </c>
      <c r="C20" s="168" t="s">
        <v>213</v>
      </c>
      <c r="D20" s="143" t="s">
        <v>28</v>
      </c>
      <c r="E20" s="49">
        <v>66</v>
      </c>
      <c r="F20" s="144" t="s">
        <v>186</v>
      </c>
      <c r="G20" s="145">
        <v>60</v>
      </c>
      <c r="H20" s="145">
        <v>63</v>
      </c>
      <c r="I20" s="88">
        <f>MAX(F20:H20)</f>
        <v>63</v>
      </c>
      <c r="J20" s="23">
        <v>74</v>
      </c>
      <c r="K20" s="24">
        <v>77</v>
      </c>
      <c r="L20" s="24">
        <v>79</v>
      </c>
      <c r="M20" s="89">
        <f>MAX(J20:L20)</f>
        <v>79</v>
      </c>
      <c r="N20" s="90">
        <f>SUM(I20,M20)</f>
        <v>142</v>
      </c>
      <c r="O20" s="131">
        <v>2</v>
      </c>
      <c r="P20" s="87">
        <f t="shared" si="0"/>
        <v>196.67123232046796</v>
      </c>
      <c r="Q20" s="30" t="s">
        <v>29</v>
      </c>
      <c r="R20" s="98"/>
    </row>
    <row r="21" spans="1:17" ht="15" customHeight="1">
      <c r="A21" s="18">
        <v>2</v>
      </c>
      <c r="B21" s="40" t="s">
        <v>214</v>
      </c>
      <c r="C21" s="124" t="s">
        <v>215</v>
      </c>
      <c r="D21" s="42" t="s">
        <v>28</v>
      </c>
      <c r="E21" s="43">
        <v>65.9</v>
      </c>
      <c r="F21" s="44" t="s">
        <v>186</v>
      </c>
      <c r="G21" s="45" t="s">
        <v>186</v>
      </c>
      <c r="H21" s="45">
        <v>60</v>
      </c>
      <c r="I21" s="88">
        <f>MAX(F21:H21)</f>
        <v>60</v>
      </c>
      <c r="J21" s="23">
        <v>75</v>
      </c>
      <c r="K21" s="24">
        <v>78</v>
      </c>
      <c r="L21" s="24" t="s">
        <v>295</v>
      </c>
      <c r="M21" s="89">
        <f>MAX(J21:L21)</f>
        <v>78</v>
      </c>
      <c r="N21" s="90">
        <f>SUM(I21,M21)</f>
        <v>138</v>
      </c>
      <c r="O21" s="131">
        <v>3</v>
      </c>
      <c r="P21" s="87">
        <f t="shared" si="0"/>
        <v>191.3257425769331</v>
      </c>
      <c r="Q21" s="30" t="s">
        <v>29</v>
      </c>
    </row>
    <row r="22" spans="1:17" ht="15" customHeight="1">
      <c r="A22" s="18">
        <v>3</v>
      </c>
      <c r="B22" s="40" t="s">
        <v>216</v>
      </c>
      <c r="C22" s="124" t="s">
        <v>54</v>
      </c>
      <c r="D22" s="42" t="s">
        <v>28</v>
      </c>
      <c r="E22" s="43">
        <v>67</v>
      </c>
      <c r="F22" s="44">
        <v>83</v>
      </c>
      <c r="G22" s="45">
        <v>86</v>
      </c>
      <c r="H22" s="45">
        <v>88</v>
      </c>
      <c r="I22" s="88">
        <f>MAX(F22:H22)</f>
        <v>88</v>
      </c>
      <c r="J22" s="23">
        <v>105</v>
      </c>
      <c r="K22" s="24">
        <v>110</v>
      </c>
      <c r="L22" s="24">
        <v>0</v>
      </c>
      <c r="M22" s="89">
        <f>MAX(J22:L22)</f>
        <v>110</v>
      </c>
      <c r="N22" s="90">
        <f>SUM(I22,M22)</f>
        <v>198</v>
      </c>
      <c r="O22" s="131">
        <v>1</v>
      </c>
      <c r="P22" s="87">
        <f t="shared" si="0"/>
        <v>271.5020900816083</v>
      </c>
      <c r="Q22" s="30" t="s">
        <v>130</v>
      </c>
    </row>
    <row r="23" spans="1:17" ht="15" customHeight="1">
      <c r="A23" s="18">
        <v>4</v>
      </c>
      <c r="B23" s="46" t="s">
        <v>217</v>
      </c>
      <c r="C23" s="119" t="s">
        <v>168</v>
      </c>
      <c r="D23" s="48" t="s">
        <v>28</v>
      </c>
      <c r="E23" s="43">
        <v>65.2</v>
      </c>
      <c r="F23" s="50">
        <v>42</v>
      </c>
      <c r="G23" s="51">
        <v>46</v>
      </c>
      <c r="H23" s="51">
        <v>48</v>
      </c>
      <c r="I23" s="88">
        <f>MAX(F23:H23)</f>
        <v>48</v>
      </c>
      <c r="J23" s="23">
        <v>53</v>
      </c>
      <c r="K23" s="24">
        <v>58</v>
      </c>
      <c r="L23" s="24">
        <v>62</v>
      </c>
      <c r="M23" s="89">
        <f>MAX(J23:L23)</f>
        <v>62</v>
      </c>
      <c r="N23" s="90">
        <f>SUM(I23,M23)</f>
        <v>110</v>
      </c>
      <c r="O23" s="131"/>
      <c r="P23" s="87">
        <f t="shared" si="0"/>
        <v>153.60954620561765</v>
      </c>
      <c r="Q23" s="30" t="s">
        <v>29</v>
      </c>
    </row>
    <row r="24" spans="1:17" ht="15" customHeight="1">
      <c r="A24" s="18">
        <v>5</v>
      </c>
      <c r="B24" s="212" t="s">
        <v>806</v>
      </c>
      <c r="C24" s="213">
        <v>39244</v>
      </c>
      <c r="D24" s="214" t="s">
        <v>3</v>
      </c>
      <c r="E24" s="43">
        <v>63</v>
      </c>
      <c r="F24" s="74">
        <v>40</v>
      </c>
      <c r="G24" s="34">
        <v>43</v>
      </c>
      <c r="H24" s="151">
        <v>45</v>
      </c>
      <c r="I24" s="88">
        <f>MAX(F24:H24)</f>
        <v>45</v>
      </c>
      <c r="J24" s="23">
        <v>50</v>
      </c>
      <c r="K24" s="24">
        <v>54</v>
      </c>
      <c r="L24" s="24">
        <v>56</v>
      </c>
      <c r="M24" s="89">
        <f>MAX(J24:L24)</f>
        <v>56</v>
      </c>
      <c r="N24" s="90">
        <f>SUM(I24,M24)</f>
        <v>101</v>
      </c>
      <c r="O24" s="131"/>
      <c r="P24" s="87">
        <f>IF(ISERROR(N24*10^(0.794358141*(LOG10(E24/174.393))^2)),"",N24*10^(0.794358141*(LOG10(E24/174.393))^2))</f>
        <v>144.42512510549076</v>
      </c>
      <c r="Q24" s="200"/>
    </row>
    <row r="25" spans="1:17" ht="15" customHeight="1">
      <c r="A25" s="18">
        <v>6</v>
      </c>
      <c r="B25" s="212" t="s">
        <v>807</v>
      </c>
      <c r="C25" s="213">
        <v>39269</v>
      </c>
      <c r="D25" s="214" t="s">
        <v>41</v>
      </c>
      <c r="E25" s="43">
        <v>62.2</v>
      </c>
      <c r="F25" s="74">
        <v>30</v>
      </c>
      <c r="G25" s="34">
        <v>33</v>
      </c>
      <c r="H25" s="151">
        <v>36</v>
      </c>
      <c r="I25" s="88">
        <f>MAX(F25:H25)</f>
        <v>36</v>
      </c>
      <c r="J25" s="23">
        <v>42</v>
      </c>
      <c r="K25" s="24" t="s">
        <v>185</v>
      </c>
      <c r="L25" s="24">
        <v>46</v>
      </c>
      <c r="M25" s="89">
        <f>MAX(J25:L25)</f>
        <v>46</v>
      </c>
      <c r="N25" s="90">
        <f>SUM(I25,M25)</f>
        <v>82</v>
      </c>
      <c r="O25" s="131"/>
      <c r="P25" s="87">
        <f>IF(ISERROR(N25*10^(0.794358141*(LOG10(E25/174.393))^2)),"",N25*10^(0.794358141*(LOG10(E25/174.393))^2))</f>
        <v>118.32016276297966</v>
      </c>
      <c r="Q25" s="200" t="s">
        <v>87</v>
      </c>
    </row>
    <row r="26" spans="1:17" ht="15" customHeight="1">
      <c r="A26" s="18">
        <v>7</v>
      </c>
      <c r="B26" s="30" t="s">
        <v>218</v>
      </c>
      <c r="C26" s="26" t="s">
        <v>219</v>
      </c>
      <c r="D26" s="52" t="s">
        <v>81</v>
      </c>
      <c r="E26" s="43">
        <v>65.2</v>
      </c>
      <c r="F26" s="74" t="s">
        <v>186</v>
      </c>
      <c r="G26" s="34">
        <v>60</v>
      </c>
      <c r="H26" s="151">
        <v>63</v>
      </c>
      <c r="I26" s="88">
        <f>MAX(F26:H26)</f>
        <v>63</v>
      </c>
      <c r="J26" s="23">
        <v>70</v>
      </c>
      <c r="K26" s="24" t="s">
        <v>810</v>
      </c>
      <c r="L26" s="2" t="s">
        <v>541</v>
      </c>
      <c r="M26" s="89">
        <f>MAX(J26:L26)</f>
        <v>70</v>
      </c>
      <c r="N26" s="90">
        <f>SUM(I26,M26)</f>
        <v>133</v>
      </c>
      <c r="O26" s="131"/>
      <c r="P26" s="87">
        <f>IF(ISERROR(N26*10^(0.794358141*(LOG10(E26/174.393))^2)),"",N26*10^(0.794358141*(LOG10(E26/174.393))^2))</f>
        <v>185.72790586679224</v>
      </c>
      <c r="Q26" s="30" t="s">
        <v>96</v>
      </c>
    </row>
    <row r="27" ht="15" customHeight="1">
      <c r="A27" s="18"/>
    </row>
    <row r="28" spans="1:18" ht="15" customHeight="1">
      <c r="A28" s="18"/>
      <c r="R28" s="98"/>
    </row>
    <row r="29" spans="1:18" ht="15" customHeight="1">
      <c r="A29" s="203"/>
      <c r="B29" s="197"/>
      <c r="C29" s="198"/>
      <c r="D29" s="199"/>
      <c r="E29" s="174"/>
      <c r="F29" s="201"/>
      <c r="G29" s="201"/>
      <c r="H29" s="202"/>
      <c r="I29" s="207"/>
      <c r="J29" s="208"/>
      <c r="K29" s="208"/>
      <c r="L29" s="24"/>
      <c r="M29" s="209"/>
      <c r="N29" s="210"/>
      <c r="O29" s="204"/>
      <c r="P29" s="205"/>
      <c r="Q29" s="197"/>
      <c r="R29" s="98"/>
    </row>
    <row r="32" ht="12">
      <c r="A32" s="1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0:L10 F15:L15 F26:K26 F29:L29 F22:L25">
    <cfRule type="cellIs" priority="9" dxfId="129" operator="greaterThan" stopIfTrue="1">
      <formula>"n"</formula>
    </cfRule>
  </conditionalFormatting>
  <conditionalFormatting sqref="F11:L11">
    <cfRule type="cellIs" priority="8" dxfId="129" operator="greaterThan" stopIfTrue="1">
      <formula>"n"</formula>
    </cfRule>
  </conditionalFormatting>
  <conditionalFormatting sqref="F16:L16">
    <cfRule type="cellIs" priority="4" dxfId="129" operator="greaterThan" stopIfTrue="1">
      <formula>"n"</formula>
    </cfRule>
  </conditionalFormatting>
  <conditionalFormatting sqref="F17:L17">
    <cfRule type="cellIs" priority="6" dxfId="129" operator="greaterThan" stopIfTrue="1">
      <formula>"n"</formula>
    </cfRule>
  </conditionalFormatting>
  <conditionalFormatting sqref="F18:L18">
    <cfRule type="cellIs" priority="5" dxfId="129" operator="greaterThan" stopIfTrue="1">
      <formula>"n"</formula>
    </cfRule>
  </conditionalFormatting>
  <conditionalFormatting sqref="F19:L19">
    <cfRule type="cellIs" priority="12" dxfId="129" operator="greaterThan" stopIfTrue="1">
      <formula>"n"</formula>
    </cfRule>
  </conditionalFormatting>
  <conditionalFormatting sqref="F9:L9 F12:L12 F14:L14">
    <cfRule type="cellIs" priority="13" dxfId="129" operator="greaterThan" stopIfTrue="1">
      <formula>"n"</formula>
    </cfRule>
  </conditionalFormatting>
  <conditionalFormatting sqref="F13:L13">
    <cfRule type="cellIs" priority="3" dxfId="129" operator="greaterThan" stopIfTrue="1">
      <formula>"n"</formula>
    </cfRule>
  </conditionalFormatting>
  <conditionalFormatting sqref="F20:L21">
    <cfRule type="cellIs" priority="2" dxfId="129" operator="greaterThan" stopIfTrue="1">
      <formula>"n"</formula>
    </cfRule>
  </conditionalFormatting>
  <dataValidations count="1">
    <dataValidation type="whole" allowBlank="1" sqref="F11:H13 F17:H18 F23:H26 F29:H2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46"/>
  <sheetViews>
    <sheetView zoomScale="72" zoomScaleNormal="72" zoomScalePageLayoutView="0" workbookViewId="0" topLeftCell="A13">
      <selection activeCell="Q33" sqref="Q33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23</v>
      </c>
      <c r="K5" s="245"/>
      <c r="L5" s="245"/>
      <c r="M5" s="76"/>
      <c r="N5" s="76"/>
      <c r="O5" s="76"/>
      <c r="P5" s="77" t="s">
        <v>250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8" ht="15" customHeight="1">
      <c r="A9" s="18">
        <v>1</v>
      </c>
      <c r="B9" s="173" t="s">
        <v>251</v>
      </c>
      <c r="C9" s="168"/>
      <c r="D9" s="143"/>
      <c r="E9" s="49"/>
      <c r="F9" s="144"/>
      <c r="G9" s="145"/>
      <c r="H9" s="145"/>
      <c r="I9" s="88">
        <f aca="true" t="shared" si="0" ref="I9:I21">MAX(F9:H9)</f>
        <v>0</v>
      </c>
      <c r="J9" s="23"/>
      <c r="K9" s="24"/>
      <c r="L9" s="24"/>
      <c r="M9" s="89">
        <f aca="true" t="shared" si="1" ref="M9:M21">MAX(J9:L9)</f>
        <v>0</v>
      </c>
      <c r="N9" s="90">
        <f>SUM(I9,M9)</f>
        <v>0</v>
      </c>
      <c r="O9" s="131"/>
      <c r="P9" s="87">
        <f aca="true" t="shared" si="2" ref="P9:P21">IF(ISERROR(N9*10^(0.794358141*(LOG10(E9/174.393))^2)),"",N9*10^(0.794358141*(LOG10(E9/174.393))^2))</f>
      </c>
      <c r="Q9" s="30"/>
      <c r="R9"/>
    </row>
    <row r="10" spans="1:18" ht="15" customHeight="1">
      <c r="A10" s="18">
        <v>4</v>
      </c>
      <c r="B10" s="19" t="s">
        <v>252</v>
      </c>
      <c r="C10" s="20" t="s">
        <v>253</v>
      </c>
      <c r="D10" s="118" t="s">
        <v>32</v>
      </c>
      <c r="E10" s="43">
        <v>78.1</v>
      </c>
      <c r="F10" s="29">
        <v>35</v>
      </c>
      <c r="G10" s="24">
        <v>40</v>
      </c>
      <c r="H10" s="24" t="s">
        <v>254</v>
      </c>
      <c r="I10" s="88">
        <f t="shared" si="0"/>
        <v>40</v>
      </c>
      <c r="J10" s="23">
        <v>48</v>
      </c>
      <c r="K10" s="24">
        <v>53</v>
      </c>
      <c r="L10" s="24">
        <v>55</v>
      </c>
      <c r="M10" s="89">
        <f t="shared" si="1"/>
        <v>55</v>
      </c>
      <c r="N10" s="90">
        <v>95</v>
      </c>
      <c r="O10" s="131"/>
      <c r="P10" s="87">
        <f t="shared" si="2"/>
        <v>118.68876118139782</v>
      </c>
      <c r="Q10" s="30" t="s">
        <v>197</v>
      </c>
      <c r="R10"/>
    </row>
    <row r="11" spans="1:17" ht="15" customHeight="1">
      <c r="A11" s="18">
        <v>5</v>
      </c>
      <c r="B11" s="30" t="s">
        <v>255</v>
      </c>
      <c r="C11" s="100" t="s">
        <v>54</v>
      </c>
      <c r="D11" s="52" t="s">
        <v>28</v>
      </c>
      <c r="E11" s="54">
        <v>74.4</v>
      </c>
      <c r="F11" s="74">
        <v>58</v>
      </c>
      <c r="G11" s="34">
        <v>62</v>
      </c>
      <c r="H11" s="34">
        <v>65</v>
      </c>
      <c r="I11" s="88">
        <f t="shared" si="0"/>
        <v>65</v>
      </c>
      <c r="J11" s="23">
        <v>70</v>
      </c>
      <c r="K11" s="24">
        <v>75</v>
      </c>
      <c r="L11" s="24">
        <v>80</v>
      </c>
      <c r="M11" s="89">
        <f t="shared" si="1"/>
        <v>80</v>
      </c>
      <c r="N11" s="133">
        <f aca="true" t="shared" si="3" ref="N11:N21">SUM(I11,M11)</f>
        <v>145</v>
      </c>
      <c r="O11" s="131"/>
      <c r="P11" s="92">
        <f t="shared" si="2"/>
        <v>186.24723563850313</v>
      </c>
      <c r="Q11" s="30" t="s">
        <v>130</v>
      </c>
    </row>
    <row r="12" spans="1:17" ht="15" customHeight="1">
      <c r="A12" s="18">
        <v>6</v>
      </c>
      <c r="B12" s="141" t="s">
        <v>256</v>
      </c>
      <c r="C12" s="168" t="s">
        <v>54</v>
      </c>
      <c r="D12" s="143" t="s">
        <v>28</v>
      </c>
      <c r="E12" s="43">
        <v>73.1</v>
      </c>
      <c r="F12" s="144" t="s">
        <v>541</v>
      </c>
      <c r="G12" s="145">
        <v>75</v>
      </c>
      <c r="H12" s="145" t="s">
        <v>287</v>
      </c>
      <c r="I12" s="88">
        <f t="shared" si="0"/>
        <v>75</v>
      </c>
      <c r="J12" s="23" t="s">
        <v>400</v>
      </c>
      <c r="K12" s="24" t="s">
        <v>400</v>
      </c>
      <c r="L12" s="24" t="s">
        <v>302</v>
      </c>
      <c r="M12" s="89">
        <f t="shared" si="1"/>
        <v>0</v>
      </c>
      <c r="N12" s="133">
        <f t="shared" si="3"/>
        <v>75</v>
      </c>
      <c r="O12" s="131"/>
      <c r="P12" s="92">
        <f t="shared" si="2"/>
        <v>97.34849621829834</v>
      </c>
      <c r="Q12" s="63" t="s">
        <v>130</v>
      </c>
    </row>
    <row r="13" spans="1:17" ht="15" customHeight="1">
      <c r="A13" s="18">
        <v>8</v>
      </c>
      <c r="B13" s="19" t="s">
        <v>257</v>
      </c>
      <c r="C13" s="20" t="s">
        <v>258</v>
      </c>
      <c r="D13" s="21" t="s">
        <v>113</v>
      </c>
      <c r="E13" s="43">
        <v>78.1</v>
      </c>
      <c r="F13" s="74">
        <v>65</v>
      </c>
      <c r="G13" s="34">
        <v>70</v>
      </c>
      <c r="H13" s="151" t="s">
        <v>328</v>
      </c>
      <c r="I13" s="88">
        <f t="shared" si="0"/>
        <v>70</v>
      </c>
      <c r="J13" s="23">
        <v>85</v>
      </c>
      <c r="K13" s="24">
        <v>90</v>
      </c>
      <c r="L13" s="24">
        <v>95</v>
      </c>
      <c r="M13" s="89">
        <f t="shared" si="1"/>
        <v>95</v>
      </c>
      <c r="N13" s="90">
        <f t="shared" si="3"/>
        <v>165</v>
      </c>
      <c r="O13" s="131"/>
      <c r="P13" s="87">
        <f t="shared" si="2"/>
        <v>206.14363784137515</v>
      </c>
      <c r="Q13" s="161" t="s">
        <v>117</v>
      </c>
    </row>
    <row r="14" spans="1:17" ht="15" customHeight="1">
      <c r="A14" s="18">
        <v>9</v>
      </c>
      <c r="B14" s="19" t="s">
        <v>259</v>
      </c>
      <c r="C14" s="26" t="s">
        <v>260</v>
      </c>
      <c r="D14" s="21" t="s">
        <v>68</v>
      </c>
      <c r="E14" s="28">
        <v>78.4</v>
      </c>
      <c r="F14" s="29">
        <v>37</v>
      </c>
      <c r="G14" s="24" t="s">
        <v>261</v>
      </c>
      <c r="H14" s="24">
        <v>40</v>
      </c>
      <c r="I14" s="83">
        <f t="shared" si="0"/>
        <v>40</v>
      </c>
      <c r="J14" s="23">
        <v>45</v>
      </c>
      <c r="K14" s="24">
        <v>48</v>
      </c>
      <c r="L14" s="24">
        <v>51</v>
      </c>
      <c r="M14" s="84">
        <f t="shared" si="1"/>
        <v>51</v>
      </c>
      <c r="N14" s="132">
        <f t="shared" si="3"/>
        <v>91</v>
      </c>
      <c r="O14" s="131"/>
      <c r="P14" s="87">
        <f t="shared" si="2"/>
        <v>113.45057821334179</v>
      </c>
      <c r="Q14" s="96" t="s">
        <v>194</v>
      </c>
    </row>
    <row r="15" spans="1:17" ht="15" customHeight="1">
      <c r="A15" s="18">
        <v>10</v>
      </c>
      <c r="B15" s="106" t="s">
        <v>262</v>
      </c>
      <c r="C15" s="107" t="s">
        <v>263</v>
      </c>
      <c r="D15" s="108" t="s">
        <v>56</v>
      </c>
      <c r="E15" s="109">
        <v>81</v>
      </c>
      <c r="F15" s="110">
        <v>80</v>
      </c>
      <c r="G15" s="111">
        <v>85</v>
      </c>
      <c r="H15" s="111"/>
      <c r="I15" s="83">
        <f t="shared" si="0"/>
        <v>85</v>
      </c>
      <c r="J15" s="23">
        <v>100</v>
      </c>
      <c r="K15" s="24">
        <v>105</v>
      </c>
      <c r="L15" s="24" t="s">
        <v>302</v>
      </c>
      <c r="M15" s="84">
        <f t="shared" si="1"/>
        <v>105</v>
      </c>
      <c r="N15" s="132">
        <f t="shared" si="3"/>
        <v>190</v>
      </c>
      <c r="O15" s="131">
        <v>2</v>
      </c>
      <c r="P15" s="87">
        <f t="shared" si="2"/>
        <v>232.73541595491739</v>
      </c>
      <c r="Q15" s="162" t="s">
        <v>201</v>
      </c>
    </row>
    <row r="16" spans="1:18" ht="15" customHeight="1">
      <c r="A16" s="18">
        <v>4</v>
      </c>
      <c r="B16" s="19" t="s">
        <v>264</v>
      </c>
      <c r="C16" s="20" t="s">
        <v>265</v>
      </c>
      <c r="D16" s="118" t="s">
        <v>56</v>
      </c>
      <c r="E16" s="43">
        <v>78.2</v>
      </c>
      <c r="F16" s="29">
        <v>70</v>
      </c>
      <c r="G16" s="24">
        <v>75</v>
      </c>
      <c r="H16" s="24" t="s">
        <v>481</v>
      </c>
      <c r="I16" s="88">
        <f t="shared" si="0"/>
        <v>75</v>
      </c>
      <c r="J16" s="23">
        <v>85</v>
      </c>
      <c r="K16" s="24">
        <v>90</v>
      </c>
      <c r="L16" s="24">
        <v>95</v>
      </c>
      <c r="M16" s="89">
        <f t="shared" si="1"/>
        <v>95</v>
      </c>
      <c r="N16" s="90">
        <f t="shared" si="3"/>
        <v>170</v>
      </c>
      <c r="O16" s="131"/>
      <c r="P16" s="87">
        <f t="shared" si="2"/>
        <v>212.2399530210243</v>
      </c>
      <c r="Q16" s="30" t="s">
        <v>201</v>
      </c>
      <c r="R16"/>
    </row>
    <row r="17" spans="1:17" ht="15" customHeight="1">
      <c r="A17" s="18">
        <v>12</v>
      </c>
      <c r="B17" s="19" t="s">
        <v>118</v>
      </c>
      <c r="C17" s="20">
        <v>38079</v>
      </c>
      <c r="D17" s="21" t="s">
        <v>81</v>
      </c>
      <c r="E17" s="109">
        <v>73.5</v>
      </c>
      <c r="F17" s="29">
        <v>98</v>
      </c>
      <c r="G17" s="24" t="s">
        <v>824</v>
      </c>
      <c r="H17" s="24">
        <v>101</v>
      </c>
      <c r="I17" s="83">
        <f t="shared" si="0"/>
        <v>101</v>
      </c>
      <c r="J17" s="23">
        <v>115</v>
      </c>
      <c r="K17" s="24" t="s">
        <v>826</v>
      </c>
      <c r="L17" s="24" t="s">
        <v>826</v>
      </c>
      <c r="M17" s="84">
        <f t="shared" si="1"/>
        <v>115</v>
      </c>
      <c r="N17" s="132">
        <f t="shared" si="3"/>
        <v>216</v>
      </c>
      <c r="O17" s="131">
        <v>1</v>
      </c>
      <c r="P17" s="87">
        <f t="shared" si="2"/>
        <v>279.45019315853074</v>
      </c>
      <c r="Q17" s="30" t="s">
        <v>96</v>
      </c>
    </row>
    <row r="18" spans="1:18" ht="15" customHeight="1">
      <c r="A18" s="18">
        <v>17</v>
      </c>
      <c r="B18" s="30" t="s">
        <v>237</v>
      </c>
      <c r="C18" s="100" t="s">
        <v>238</v>
      </c>
      <c r="D18" s="52" t="s">
        <v>279</v>
      </c>
      <c r="E18" s="54">
        <v>74.5</v>
      </c>
      <c r="F18" s="74">
        <v>76</v>
      </c>
      <c r="G18" s="34">
        <v>80</v>
      </c>
      <c r="H18" s="34">
        <v>83</v>
      </c>
      <c r="I18" s="83">
        <f t="shared" si="0"/>
        <v>83</v>
      </c>
      <c r="J18" s="23">
        <v>95</v>
      </c>
      <c r="K18" s="24">
        <v>103</v>
      </c>
      <c r="L18" s="24" t="s">
        <v>302</v>
      </c>
      <c r="M18" s="89">
        <f t="shared" si="1"/>
        <v>103</v>
      </c>
      <c r="N18" s="132">
        <f t="shared" si="3"/>
        <v>186</v>
      </c>
      <c r="O18" s="131">
        <v>3</v>
      </c>
      <c r="P18" s="87">
        <f t="shared" si="2"/>
        <v>238.72185924712934</v>
      </c>
      <c r="Q18" s="30" t="s">
        <v>121</v>
      </c>
      <c r="R18" s="98"/>
    </row>
    <row r="19" spans="1:18" ht="15" customHeight="1">
      <c r="A19" s="18"/>
      <c r="B19" s="30" t="s">
        <v>220</v>
      </c>
      <c r="C19" s="100" t="s">
        <v>221</v>
      </c>
      <c r="D19" s="52" t="s">
        <v>81</v>
      </c>
      <c r="E19" s="218" t="s">
        <v>813</v>
      </c>
      <c r="F19" s="74">
        <v>42</v>
      </c>
      <c r="G19" s="34">
        <v>45</v>
      </c>
      <c r="H19" s="34">
        <v>47</v>
      </c>
      <c r="I19" s="83">
        <f t="shared" si="0"/>
        <v>47</v>
      </c>
      <c r="J19" s="23" t="s">
        <v>182</v>
      </c>
      <c r="K19" s="24">
        <v>54</v>
      </c>
      <c r="L19" s="24" t="s">
        <v>825</v>
      </c>
      <c r="M19" s="89">
        <f t="shared" si="1"/>
        <v>54</v>
      </c>
      <c r="N19" s="132">
        <f t="shared" si="3"/>
        <v>101</v>
      </c>
      <c r="O19" s="131"/>
      <c r="P19" s="87">
        <f t="shared" si="2"/>
      </c>
      <c r="Q19" s="197" t="s">
        <v>777</v>
      </c>
      <c r="R19" s="98"/>
    </row>
    <row r="20" spans="1:18" ht="15" customHeight="1">
      <c r="A20" s="18"/>
      <c r="B20" s="30" t="s">
        <v>815</v>
      </c>
      <c r="C20" s="100" t="s">
        <v>184</v>
      </c>
      <c r="D20" s="52" t="s">
        <v>41</v>
      </c>
      <c r="E20" s="218" t="s">
        <v>814</v>
      </c>
      <c r="F20" s="74">
        <v>42</v>
      </c>
      <c r="G20" s="34">
        <v>45</v>
      </c>
      <c r="H20" s="34">
        <v>47</v>
      </c>
      <c r="I20" s="83">
        <f t="shared" si="0"/>
        <v>47</v>
      </c>
      <c r="J20" s="23">
        <v>55</v>
      </c>
      <c r="K20" s="24">
        <v>60</v>
      </c>
      <c r="L20" s="24">
        <v>65</v>
      </c>
      <c r="M20" s="89">
        <f t="shared" si="1"/>
        <v>65</v>
      </c>
      <c r="N20" s="132">
        <f t="shared" si="3"/>
        <v>112</v>
      </c>
      <c r="O20" s="131"/>
      <c r="P20" s="87">
        <f t="shared" si="2"/>
      </c>
      <c r="Q20" s="30" t="s">
        <v>801</v>
      </c>
      <c r="R20" s="98"/>
    </row>
    <row r="21" spans="1:18" ht="15" customHeight="1">
      <c r="A21" s="18"/>
      <c r="B21" s="19" t="s">
        <v>257</v>
      </c>
      <c r="C21" s="20"/>
      <c r="D21" s="21" t="s">
        <v>812</v>
      </c>
      <c r="E21" s="219">
        <v>78.1</v>
      </c>
      <c r="F21" s="74">
        <v>65</v>
      </c>
      <c r="G21" s="34">
        <v>70</v>
      </c>
      <c r="H21" s="151" t="s">
        <v>328</v>
      </c>
      <c r="I21" s="88">
        <f t="shared" si="0"/>
        <v>70</v>
      </c>
      <c r="J21" s="23">
        <v>85</v>
      </c>
      <c r="K21" s="24">
        <v>90</v>
      </c>
      <c r="L21" s="24">
        <v>95</v>
      </c>
      <c r="M21" s="89">
        <f t="shared" si="1"/>
        <v>95</v>
      </c>
      <c r="N21" s="90">
        <f t="shared" si="3"/>
        <v>165</v>
      </c>
      <c r="O21" s="131"/>
      <c r="P21" s="87">
        <f t="shared" si="2"/>
        <v>206.14363784137515</v>
      </c>
      <c r="Q21" s="200" t="s">
        <v>822</v>
      </c>
      <c r="R21"/>
    </row>
    <row r="22" spans="1:4" ht="9.75" customHeight="1">
      <c r="A22" s="18">
        <v>12</v>
      </c>
      <c r="B22" s="223" t="s">
        <v>266</v>
      </c>
      <c r="C22" s="71"/>
      <c r="D22" s="224"/>
    </row>
    <row r="23" spans="1:17" ht="15" customHeight="1">
      <c r="A23" s="18">
        <v>14</v>
      </c>
      <c r="B23" s="220" t="s">
        <v>267</v>
      </c>
      <c r="C23" s="221" t="s">
        <v>54</v>
      </c>
      <c r="D23" s="222" t="s">
        <v>28</v>
      </c>
      <c r="E23" s="103">
        <v>82</v>
      </c>
      <c r="F23" s="104">
        <v>37</v>
      </c>
      <c r="G23" s="105">
        <v>41</v>
      </c>
      <c r="H23" s="105">
        <v>0</v>
      </c>
      <c r="I23" s="83">
        <f>MAX(F23:H23)</f>
        <v>41</v>
      </c>
      <c r="J23" s="23">
        <v>50</v>
      </c>
      <c r="K23" s="24">
        <v>53</v>
      </c>
      <c r="L23" s="24">
        <v>56</v>
      </c>
      <c r="M23" s="84">
        <f>MAX(J23:L23)</f>
        <v>56</v>
      </c>
      <c r="N23" s="132">
        <f>SUM(I23,M23)</f>
        <v>97</v>
      </c>
      <c r="O23" s="131"/>
      <c r="P23" s="87">
        <f>IF(ISERROR(N23*10^(0.794358141*(LOG10(E23/174.393))^2)),"",N23*10^(0.794358141*(LOG10(E23/174.393))^2))</f>
        <v>118.05479028320397</v>
      </c>
      <c r="Q23" s="30" t="s">
        <v>130</v>
      </c>
    </row>
    <row r="24" spans="1:18" ht="15" customHeight="1">
      <c r="A24" s="18">
        <v>15</v>
      </c>
      <c r="B24" s="30" t="s">
        <v>268</v>
      </c>
      <c r="C24" s="26" t="s">
        <v>269</v>
      </c>
      <c r="D24" s="52" t="s">
        <v>28</v>
      </c>
      <c r="E24" s="43">
        <v>85</v>
      </c>
      <c r="F24" s="74">
        <v>65</v>
      </c>
      <c r="G24" s="34">
        <v>70</v>
      </c>
      <c r="H24" s="34">
        <v>73</v>
      </c>
      <c r="I24" s="83">
        <f>MAX(F24:H24)</f>
        <v>73</v>
      </c>
      <c r="J24" s="23" t="s">
        <v>339</v>
      </c>
      <c r="K24" s="24">
        <v>83</v>
      </c>
      <c r="L24" s="24">
        <v>86</v>
      </c>
      <c r="M24" s="84">
        <f>MAX(J24:L24)</f>
        <v>86</v>
      </c>
      <c r="N24" s="132">
        <f>SUM(I24,M24)</f>
        <v>159</v>
      </c>
      <c r="O24" s="131">
        <v>1</v>
      </c>
      <c r="P24" s="87">
        <f>IF(ISERROR(N24*10^(0.794358141*(LOG10(E24/174.393))^2)),"",N24*10^(0.794358141*(LOG10(E24/174.393))^2))</f>
        <v>190.0105515228355</v>
      </c>
      <c r="Q24" s="30" t="s">
        <v>130</v>
      </c>
      <c r="R24" s="98"/>
    </row>
    <row r="25" spans="1:18" ht="15" customHeight="1">
      <c r="A25" s="18">
        <v>16</v>
      </c>
      <c r="B25" s="30" t="s">
        <v>270</v>
      </c>
      <c r="C25" s="100" t="s">
        <v>271</v>
      </c>
      <c r="D25" s="52" t="s">
        <v>32</v>
      </c>
      <c r="E25" s="43">
        <v>87.8</v>
      </c>
      <c r="F25" s="74">
        <v>60</v>
      </c>
      <c r="G25" s="34">
        <v>65</v>
      </c>
      <c r="H25" s="34" t="s">
        <v>272</v>
      </c>
      <c r="I25" s="83">
        <f>MAX(F25:H25)</f>
        <v>65</v>
      </c>
      <c r="J25" s="23">
        <v>83</v>
      </c>
      <c r="K25" s="24">
        <v>88</v>
      </c>
      <c r="L25" s="24" t="s">
        <v>273</v>
      </c>
      <c r="M25" s="84">
        <f>MAX(J25:L25)</f>
        <v>88</v>
      </c>
      <c r="N25" s="132">
        <f>SUM(I25,M25)</f>
        <v>153</v>
      </c>
      <c r="O25" s="131">
        <v>2</v>
      </c>
      <c r="P25" s="87">
        <f>IF(ISERROR(N25*10^(0.794358141*(LOG10(E25/174.393))^2)),"",N25*10^(0.794358141*(LOG10(E25/174.393))^2))</f>
        <v>179.99065659190526</v>
      </c>
      <c r="Q25" s="96" t="s">
        <v>197</v>
      </c>
      <c r="R25" s="98"/>
    </row>
    <row r="26" spans="1:17" ht="15" customHeight="1">
      <c r="A26" s="18">
        <v>7</v>
      </c>
      <c r="B26" s="30" t="s">
        <v>274</v>
      </c>
      <c r="C26" s="100" t="s">
        <v>275</v>
      </c>
      <c r="D26" s="52" t="s">
        <v>32</v>
      </c>
      <c r="E26" s="54">
        <v>81.9</v>
      </c>
      <c r="F26" s="74">
        <v>30</v>
      </c>
      <c r="G26" s="34">
        <v>31</v>
      </c>
      <c r="H26" s="34" t="s">
        <v>276</v>
      </c>
      <c r="I26" s="83">
        <f>MAX(F26:H26)</f>
        <v>31</v>
      </c>
      <c r="J26" s="23">
        <v>35</v>
      </c>
      <c r="K26" s="24">
        <v>37</v>
      </c>
      <c r="L26" s="24" t="s">
        <v>261</v>
      </c>
      <c r="M26" s="89">
        <f>MAX(J26:L26)</f>
        <v>37</v>
      </c>
      <c r="N26" s="133">
        <f>SUM(I26,M26)</f>
        <v>68</v>
      </c>
      <c r="O26" s="131"/>
      <c r="P26" s="92">
        <f>IF(ISERROR(N26*10^(0.794358141*(LOG10(E26/174.393))^2)),"",N26*10^(0.794358141*(LOG10(E26/174.393))^2))</f>
        <v>82.81269771560562</v>
      </c>
      <c r="Q26" s="30" t="s">
        <v>197</v>
      </c>
    </row>
    <row r="27" spans="1:18" ht="15" customHeight="1">
      <c r="A27" s="18">
        <v>17</v>
      </c>
      <c r="B27" s="30" t="s">
        <v>277</v>
      </c>
      <c r="C27" s="100" t="s">
        <v>278</v>
      </c>
      <c r="D27" s="52" t="s">
        <v>279</v>
      </c>
      <c r="E27" s="54">
        <v>88.5</v>
      </c>
      <c r="F27" s="74">
        <v>39</v>
      </c>
      <c r="G27" s="34">
        <v>43</v>
      </c>
      <c r="H27" s="34">
        <v>45</v>
      </c>
      <c r="I27" s="83">
        <f>MAX(F27:H27)</f>
        <v>45</v>
      </c>
      <c r="J27" s="23">
        <v>50</v>
      </c>
      <c r="K27" s="24">
        <v>55</v>
      </c>
      <c r="L27" s="24">
        <v>58</v>
      </c>
      <c r="M27" s="89">
        <f>MAX(J27:L27)</f>
        <v>58</v>
      </c>
      <c r="N27" s="132">
        <f>SUM(I27,M27)</f>
        <v>103</v>
      </c>
      <c r="O27" s="131"/>
      <c r="P27" s="87">
        <f>IF(ISERROR(N27*10^(0.794358141*(LOG10(E27/174.393))^2)),"",N27*10^(0.794358141*(LOG10(E27/174.393))^2))</f>
        <v>120.71805910117277</v>
      </c>
      <c r="Q27" s="30" t="s">
        <v>121</v>
      </c>
      <c r="R27" s="98"/>
    </row>
    <row r="28" spans="1:18" ht="15" customHeight="1">
      <c r="A28" s="18"/>
      <c r="B28" s="30" t="s">
        <v>280</v>
      </c>
      <c r="C28" s="100" t="s">
        <v>281</v>
      </c>
      <c r="D28" s="52" t="s">
        <v>143</v>
      </c>
      <c r="E28" s="174">
        <v>82.6</v>
      </c>
      <c r="F28" s="74">
        <v>45</v>
      </c>
      <c r="G28" s="34" t="s">
        <v>282</v>
      </c>
      <c r="H28" s="34">
        <v>51</v>
      </c>
      <c r="I28" s="83">
        <v>51</v>
      </c>
      <c r="J28" s="23">
        <v>55</v>
      </c>
      <c r="K28" s="24">
        <v>60</v>
      </c>
      <c r="L28" s="24" t="s">
        <v>283</v>
      </c>
      <c r="M28" s="89">
        <v>60</v>
      </c>
      <c r="N28" s="132"/>
      <c r="O28" s="131"/>
      <c r="P28" s="87"/>
      <c r="Q28" s="30" t="s">
        <v>146</v>
      </c>
      <c r="R28" s="98"/>
    </row>
    <row r="29" spans="1:17" s="1" customFormat="1" ht="15" customHeight="1">
      <c r="A29" s="11"/>
      <c r="B29" s="46" t="s">
        <v>284</v>
      </c>
      <c r="C29" s="119" t="s">
        <v>285</v>
      </c>
      <c r="D29" s="52" t="s">
        <v>28</v>
      </c>
      <c r="E29" s="43">
        <v>82</v>
      </c>
      <c r="F29" s="50">
        <v>55</v>
      </c>
      <c r="G29" s="51" t="s">
        <v>286</v>
      </c>
      <c r="H29" s="51">
        <v>58</v>
      </c>
      <c r="I29" s="88">
        <f>MAX(F29:H29)</f>
        <v>58</v>
      </c>
      <c r="J29" s="23">
        <v>70</v>
      </c>
      <c r="K29" s="24">
        <v>75</v>
      </c>
      <c r="L29" s="24" t="s">
        <v>287</v>
      </c>
      <c r="M29" s="89">
        <f>MAX(J29:L29)</f>
        <v>75</v>
      </c>
      <c r="N29" s="90">
        <f>SUM(I29,M29)</f>
        <v>133</v>
      </c>
      <c r="O29" s="131">
        <v>3</v>
      </c>
      <c r="P29" s="87">
        <f>IF(ISERROR(N29*10^(0.794358141*(LOG10(E29/174.393))^2)),"",N29*10^(0.794358141*(LOG10(E29/174.393))^2))</f>
        <v>161.86893925428998</v>
      </c>
      <c r="Q29" s="30" t="s">
        <v>130</v>
      </c>
    </row>
    <row r="30" spans="1:17" s="1" customFormat="1" ht="15" customHeight="1">
      <c r="A30" s="11"/>
      <c r="B30" s="46" t="s">
        <v>816</v>
      </c>
      <c r="C30" s="119" t="s">
        <v>307</v>
      </c>
      <c r="D30" s="52" t="s">
        <v>41</v>
      </c>
      <c r="E30" s="43">
        <v>82</v>
      </c>
      <c r="F30" s="50">
        <v>50</v>
      </c>
      <c r="G30" s="51">
        <v>53</v>
      </c>
      <c r="H30" s="51">
        <v>55</v>
      </c>
      <c r="I30" s="88">
        <f>MAX(F30:H30)</f>
        <v>55</v>
      </c>
      <c r="J30" s="23">
        <v>60</v>
      </c>
      <c r="K30" s="24">
        <v>65</v>
      </c>
      <c r="L30" s="24">
        <v>71</v>
      </c>
      <c r="M30" s="89">
        <f>MAX(J30:L30)</f>
        <v>71</v>
      </c>
      <c r="N30" s="90">
        <f>SUM(I30,M30)</f>
        <v>126</v>
      </c>
      <c r="O30" s="131"/>
      <c r="P30" s="87">
        <f>IF(ISERROR(N30*10^(0.794358141*(LOG10(E30/174.393))^2)),"",N30*10^(0.794358141*(LOG10(E30/174.393))^2))</f>
        <v>153.34952139880104</v>
      </c>
      <c r="Q30" s="30" t="s">
        <v>801</v>
      </c>
    </row>
    <row r="31" ht="6.75" customHeight="1"/>
    <row r="32" spans="1:17" ht="15" customHeight="1">
      <c r="A32" s="18" t="s">
        <v>817</v>
      </c>
      <c r="B32" s="30" t="s">
        <v>818</v>
      </c>
      <c r="C32" s="100"/>
      <c r="D32" s="52" t="s">
        <v>28</v>
      </c>
      <c r="E32" s="54"/>
      <c r="F32" s="74" t="s">
        <v>400</v>
      </c>
      <c r="G32" s="34">
        <v>95</v>
      </c>
      <c r="H32" s="34">
        <v>100</v>
      </c>
      <c r="I32" s="88">
        <f>MAX(F32:H32)</f>
        <v>100</v>
      </c>
      <c r="J32" s="23">
        <v>120</v>
      </c>
      <c r="K32" s="24" t="s">
        <v>827</v>
      </c>
      <c r="L32" s="24" t="s">
        <v>302</v>
      </c>
      <c r="M32" s="89">
        <f>MAX(J32:L32)</f>
        <v>120</v>
      </c>
      <c r="N32" s="133">
        <f>SUM(I32,M32)</f>
        <v>220</v>
      </c>
      <c r="O32" s="131"/>
      <c r="P32" s="92">
        <f>IF(ISERROR(N32*10^(0.794358141*(LOG10(E32/174.393))^2)),"",N32*10^(0.794358141*(LOG10(E32/174.393))^2))</f>
      </c>
      <c r="Q32" s="30" t="s">
        <v>29</v>
      </c>
    </row>
    <row r="33" spans="1:17" ht="15" customHeight="1">
      <c r="A33" s="18" t="s">
        <v>817</v>
      </c>
      <c r="B33" s="30" t="s">
        <v>819</v>
      </c>
      <c r="C33" s="100"/>
      <c r="D33" s="52" t="s">
        <v>28</v>
      </c>
      <c r="E33" s="74"/>
      <c r="F33" s="2">
        <v>85</v>
      </c>
      <c r="G33" s="34" t="s">
        <v>273</v>
      </c>
      <c r="H33" s="34">
        <v>90</v>
      </c>
      <c r="I33" s="88">
        <f>MAX(E33:H33)</f>
        <v>90</v>
      </c>
      <c r="J33" s="23">
        <v>105</v>
      </c>
      <c r="K33" s="24" t="s">
        <v>244</v>
      </c>
      <c r="L33" s="24" t="s">
        <v>244</v>
      </c>
      <c r="M33" s="89">
        <f>MAX(J33:L33)</f>
        <v>105</v>
      </c>
      <c r="N33" s="133">
        <f>SUM(I33,M33)</f>
        <v>195</v>
      </c>
      <c r="O33" s="131"/>
      <c r="P33" s="92">
        <f>IF(ISERROR(N33*10^(0.794358141*(LOG10(#REF!/174.393))^2)),"",N33*10^(0.794358141*(LOG10(#REF!/174.393))^2))</f>
      </c>
      <c r="Q33" s="30"/>
    </row>
    <row r="34" spans="1:17" ht="15" customHeight="1">
      <c r="A34" s="18" t="s">
        <v>817</v>
      </c>
      <c r="B34" s="30" t="s">
        <v>820</v>
      </c>
      <c r="C34" s="100"/>
      <c r="D34" s="52" t="s">
        <v>28</v>
      </c>
      <c r="E34" s="54"/>
      <c r="F34" s="74">
        <v>80</v>
      </c>
      <c r="G34" s="34">
        <v>86</v>
      </c>
      <c r="H34" s="34" t="s">
        <v>273</v>
      </c>
      <c r="I34" s="88">
        <f>MAX(F34:H34)</f>
        <v>86</v>
      </c>
      <c r="J34" s="23">
        <v>105</v>
      </c>
      <c r="K34" s="24" t="s">
        <v>244</v>
      </c>
      <c r="L34" s="24" t="s">
        <v>244</v>
      </c>
      <c r="M34" s="89">
        <f>MAX(J34:L34)</f>
        <v>105</v>
      </c>
      <c r="N34" s="133">
        <f>SUM(I34,M34)</f>
        <v>191</v>
      </c>
      <c r="O34" s="131"/>
      <c r="P34" s="92">
        <f>IF(ISERROR(N34*10^(0.794358141*(LOG10(E34/174.393))^2)),"",N34*10^(0.794358141*(LOG10(E34/174.393))^2))</f>
      </c>
      <c r="Q34" s="30"/>
    </row>
    <row r="35" spans="1:18" ht="15" customHeight="1">
      <c r="A35" s="18" t="s">
        <v>817</v>
      </c>
      <c r="B35" s="30" t="s">
        <v>821</v>
      </c>
      <c r="C35" s="100"/>
      <c r="D35" s="52" t="s">
        <v>28</v>
      </c>
      <c r="E35" s="54"/>
      <c r="F35" s="74">
        <v>70</v>
      </c>
      <c r="G35" s="34" t="s">
        <v>541</v>
      </c>
      <c r="H35" s="34" t="s">
        <v>541</v>
      </c>
      <c r="I35" s="88">
        <f>MAX(F35:H35)</f>
        <v>70</v>
      </c>
      <c r="J35" s="23">
        <v>90</v>
      </c>
      <c r="K35" s="24">
        <v>95</v>
      </c>
      <c r="L35" s="24">
        <v>100</v>
      </c>
      <c r="M35" s="89">
        <f>MAX(J35:L35)</f>
        <v>100</v>
      </c>
      <c r="N35" s="133">
        <f>SUM(I35,M35)</f>
        <v>170</v>
      </c>
      <c r="O35" s="131"/>
      <c r="P35" s="92">
        <f>IF(ISERROR(N35*10^(0.794358141*(LOG10(E35/174.393))^2)),"",N35*10^(0.794358141*(LOG10(E35/174.393))^2))</f>
      </c>
      <c r="Q35" s="30"/>
      <c r="R35"/>
    </row>
    <row r="36" ht="15" customHeight="1">
      <c r="R36"/>
    </row>
    <row r="37" ht="15" customHeight="1">
      <c r="R37"/>
    </row>
    <row r="38" ht="15" customHeight="1"/>
    <row r="39" ht="15" customHeight="1"/>
    <row r="40" ht="12.75" customHeight="1"/>
    <row r="41" ht="12.75" customHeight="1"/>
    <row r="42" ht="13.5" customHeight="1"/>
    <row r="43" ht="14.25" customHeight="1"/>
    <row r="44" ht="15" customHeight="1"/>
    <row r="45" spans="1:17" ht="19.5">
      <c r="A45" s="18"/>
      <c r="B45" s="30"/>
      <c r="C45" s="100"/>
      <c r="D45" s="52"/>
      <c r="E45" s="54"/>
      <c r="F45" s="74"/>
      <c r="G45" s="34"/>
      <c r="H45" s="34"/>
      <c r="I45" s="88">
        <f>MAX(F45:H45)</f>
        <v>0</v>
      </c>
      <c r="J45" s="23"/>
      <c r="K45" s="24"/>
      <c r="L45" s="24"/>
      <c r="M45" s="89">
        <f>MAX(J45:L45)</f>
        <v>0</v>
      </c>
      <c r="N45" s="133">
        <f>SUM(I45,M45)</f>
        <v>0</v>
      </c>
      <c r="O45" s="131"/>
      <c r="P45" s="92">
        <f>IF(ISERROR(N45*10^(0.794358141*(LOG10(E45/174.393))^2)),"",N45*10^(0.794358141*(LOG10(E45/174.393))^2))</f>
      </c>
      <c r="Q45" s="30"/>
    </row>
    <row r="46" spans="1:17" ht="19.5">
      <c r="A46" s="18"/>
      <c r="B46" s="30"/>
      <c r="C46" s="100"/>
      <c r="D46" s="52"/>
      <c r="E46" s="54"/>
      <c r="F46" s="74"/>
      <c r="G46" s="34"/>
      <c r="H46" s="34"/>
      <c r="I46" s="88">
        <f>MAX(F46:H46)</f>
        <v>0</v>
      </c>
      <c r="J46" s="23"/>
      <c r="K46" s="24"/>
      <c r="L46" s="24"/>
      <c r="M46" s="89">
        <f>MAX(J46:L46)</f>
        <v>0</v>
      </c>
      <c r="N46" s="133">
        <f>SUM(I46,M46)</f>
        <v>0</v>
      </c>
      <c r="O46" s="131"/>
      <c r="P46" s="92">
        <f>IF(ISERROR(N46*10^(0.794358141*(LOG10(E46/174.393))^2)),"",N46*10^(0.794358141*(LOG10(E46/174.393))^2))</f>
      </c>
      <c r="Q46" s="30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6:L16 F23:L25 F32:L32 F34:L35 G33:L33 E33 F45:L46">
    <cfRule type="cellIs" priority="18" dxfId="129" operator="greaterThan" stopIfTrue="1">
      <formula>"n"</formula>
    </cfRule>
  </conditionalFormatting>
  <conditionalFormatting sqref="F29:L30">
    <cfRule type="cellIs" priority="10" dxfId="129" operator="greaterThan" stopIfTrue="1">
      <formula>"n"</formula>
    </cfRule>
  </conditionalFormatting>
  <conditionalFormatting sqref="F9:L11">
    <cfRule type="cellIs" priority="11" dxfId="129" operator="greaterThan" stopIfTrue="1">
      <formula>"n"</formula>
    </cfRule>
  </conditionalFormatting>
  <conditionalFormatting sqref="F12:L12 I26:I28 F14:L15">
    <cfRule type="cellIs" priority="19" dxfId="129" operator="greaterThan" stopIfTrue="1">
      <formula>"n"</formula>
    </cfRule>
  </conditionalFormatting>
  <conditionalFormatting sqref="F26:H28 J26:L26">
    <cfRule type="cellIs" priority="17" dxfId="129" operator="greaterThan" stopIfTrue="1">
      <formula>"n"</formula>
    </cfRule>
  </conditionalFormatting>
  <conditionalFormatting sqref="J27:L28">
    <cfRule type="cellIs" priority="16" dxfId="129" operator="greaterThan" stopIfTrue="1">
      <formula>"n"</formula>
    </cfRule>
  </conditionalFormatting>
  <conditionalFormatting sqref="F17:L17">
    <cfRule type="cellIs" priority="9" dxfId="129" operator="greaterThan" stopIfTrue="1">
      <formula>"n"</formula>
    </cfRule>
  </conditionalFormatting>
  <conditionalFormatting sqref="I18:I20">
    <cfRule type="cellIs" priority="8" dxfId="129" operator="greaterThan" stopIfTrue="1">
      <formula>"n"</formula>
    </cfRule>
  </conditionalFormatting>
  <conditionalFormatting sqref="F18:H20">
    <cfRule type="cellIs" priority="7" dxfId="129" operator="greaterThan" stopIfTrue="1">
      <formula>"n"</formula>
    </cfRule>
  </conditionalFormatting>
  <conditionalFormatting sqref="J18:L20">
    <cfRule type="cellIs" priority="6" dxfId="129" operator="greaterThan" stopIfTrue="1">
      <formula>"n"</formula>
    </cfRule>
  </conditionalFormatting>
  <conditionalFormatting sqref="F21:L21">
    <cfRule type="cellIs" priority="2" dxfId="129" operator="greaterThan" stopIfTrue="1">
      <formula>"n"</formula>
    </cfRule>
  </conditionalFormatting>
  <conditionalFormatting sqref="F13:L13">
    <cfRule type="cellIs" priority="1" dxfId="129" operator="greaterThan" stopIfTrue="1">
      <formula>"n"</formula>
    </cfRule>
  </conditionalFormatting>
  <dataValidations count="1">
    <dataValidation type="whole" allowBlank="1" sqref="F10:H10 F13:H13 F24:H25 F16:H17 F21:H21 F29:H30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S38"/>
  <sheetViews>
    <sheetView zoomScalePageLayoutView="0" workbookViewId="0" topLeftCell="A7">
      <selection activeCell="H26" sqref="H26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21</v>
      </c>
      <c r="B5" s="243"/>
      <c r="C5" s="243"/>
      <c r="D5" s="7"/>
      <c r="E5" s="8"/>
      <c r="F5" s="243" t="s">
        <v>22</v>
      </c>
      <c r="G5" s="243"/>
      <c r="H5" s="243"/>
      <c r="I5" s="76"/>
      <c r="J5" s="244" t="s">
        <v>831</v>
      </c>
      <c r="K5" s="245"/>
      <c r="L5" s="245"/>
      <c r="M5" s="76"/>
      <c r="N5" s="76"/>
      <c r="O5" s="76"/>
      <c r="P5" s="77" t="s">
        <v>832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8" ht="15" customHeight="1">
      <c r="A9" s="18"/>
      <c r="B9" s="173" t="s">
        <v>288</v>
      </c>
      <c r="C9" s="168"/>
      <c r="D9" s="143"/>
      <c r="E9" s="43"/>
      <c r="F9" s="144"/>
      <c r="G9" s="145"/>
      <c r="H9" s="145"/>
      <c r="I9" s="83">
        <f aca="true" t="shared" si="0" ref="I9:I22">MAX(F9:H9)</f>
        <v>0</v>
      </c>
      <c r="J9" s="23"/>
      <c r="K9" s="24"/>
      <c r="L9" s="24"/>
      <c r="M9" s="89">
        <f aca="true" t="shared" si="1" ref="M9:M22">MAX(J9:L9)</f>
        <v>0</v>
      </c>
      <c r="N9" s="133">
        <f aca="true" t="shared" si="2" ref="N9:N15">SUM(I9,M9)</f>
        <v>0</v>
      </c>
      <c r="O9" s="131"/>
      <c r="P9" s="92">
        <f aca="true" t="shared" si="3" ref="P9:P22">IF(ISERROR(N9*10^(0.794358141*(LOG10(E9/174.393))^2)),"",N9*10^(0.794358141*(LOG10(E9/174.393))^2))</f>
      </c>
      <c r="Q9" s="63"/>
      <c r="R9"/>
    </row>
    <row r="10" spans="1:18" ht="15" customHeight="1">
      <c r="A10" s="18">
        <v>1</v>
      </c>
      <c r="B10" s="19" t="s">
        <v>289</v>
      </c>
      <c r="C10" s="20" t="s">
        <v>51</v>
      </c>
      <c r="D10" s="21" t="s">
        <v>28</v>
      </c>
      <c r="E10" s="54">
        <v>94</v>
      </c>
      <c r="F10" s="29">
        <v>72</v>
      </c>
      <c r="G10" s="24">
        <v>76</v>
      </c>
      <c r="H10" s="24">
        <v>78</v>
      </c>
      <c r="I10" s="83">
        <f t="shared" si="0"/>
        <v>78</v>
      </c>
      <c r="J10" s="23">
        <v>88</v>
      </c>
      <c r="K10" s="24">
        <v>93</v>
      </c>
      <c r="L10" s="24">
        <v>97</v>
      </c>
      <c r="M10" s="84">
        <f t="shared" si="1"/>
        <v>97</v>
      </c>
      <c r="N10" s="132">
        <f t="shared" si="2"/>
        <v>175</v>
      </c>
      <c r="O10" s="131">
        <v>3</v>
      </c>
      <c r="P10" s="87">
        <f t="shared" si="3"/>
        <v>199.64708562030714</v>
      </c>
      <c r="Q10" s="161" t="s">
        <v>130</v>
      </c>
      <c r="R10"/>
    </row>
    <row r="11" spans="1:18" ht="15" customHeight="1">
      <c r="A11" s="18">
        <v>2</v>
      </c>
      <c r="B11" s="19" t="s">
        <v>290</v>
      </c>
      <c r="C11" s="26" t="s">
        <v>291</v>
      </c>
      <c r="D11" s="21" t="s">
        <v>143</v>
      </c>
      <c r="E11" s="28">
        <v>98.8</v>
      </c>
      <c r="F11" s="29">
        <v>40</v>
      </c>
      <c r="G11" s="24">
        <v>43</v>
      </c>
      <c r="H11" s="24" t="s">
        <v>145</v>
      </c>
      <c r="I11" s="83">
        <f t="shared" si="0"/>
        <v>43</v>
      </c>
      <c r="J11" s="23">
        <v>50</v>
      </c>
      <c r="K11" s="24">
        <v>53</v>
      </c>
      <c r="L11" s="24">
        <v>55</v>
      </c>
      <c r="M11" s="84">
        <f t="shared" si="1"/>
        <v>55</v>
      </c>
      <c r="N11" s="132">
        <f t="shared" si="2"/>
        <v>98</v>
      </c>
      <c r="O11" s="131"/>
      <c r="P11" s="87">
        <f t="shared" si="3"/>
        <v>109.5467968947904</v>
      </c>
      <c r="Q11" s="96" t="s">
        <v>146</v>
      </c>
      <c r="R11"/>
    </row>
    <row r="12" spans="1:18" ht="15" customHeight="1">
      <c r="A12" s="18">
        <v>3</v>
      </c>
      <c r="B12" s="175" t="s">
        <v>292</v>
      </c>
      <c r="C12" s="172" t="s">
        <v>285</v>
      </c>
      <c r="D12" s="108" t="s">
        <v>28</v>
      </c>
      <c r="E12" s="215">
        <v>103</v>
      </c>
      <c r="F12" s="110">
        <v>50</v>
      </c>
      <c r="G12" s="111">
        <v>55</v>
      </c>
      <c r="H12" s="111">
        <v>58</v>
      </c>
      <c r="I12" s="83">
        <f t="shared" si="0"/>
        <v>58</v>
      </c>
      <c r="J12" s="23">
        <v>60</v>
      </c>
      <c r="K12" s="24">
        <v>65</v>
      </c>
      <c r="L12" s="24">
        <v>68</v>
      </c>
      <c r="M12" s="84">
        <f t="shared" si="1"/>
        <v>68</v>
      </c>
      <c r="N12" s="132">
        <f t="shared" si="2"/>
        <v>126</v>
      </c>
      <c r="O12" s="131"/>
      <c r="P12" s="87">
        <f t="shared" si="3"/>
        <v>138.64858333564777</v>
      </c>
      <c r="Q12" s="138" t="s">
        <v>130</v>
      </c>
      <c r="R12" s="138"/>
    </row>
    <row r="13" spans="1:19" ht="15" customHeight="1">
      <c r="A13" s="18">
        <v>4</v>
      </c>
      <c r="B13" s="141" t="s">
        <v>293</v>
      </c>
      <c r="C13" s="168" t="s">
        <v>294</v>
      </c>
      <c r="D13" s="143" t="s">
        <v>32</v>
      </c>
      <c r="E13" s="216">
        <v>97.2</v>
      </c>
      <c r="F13" s="144">
        <v>62</v>
      </c>
      <c r="G13" s="145" t="s">
        <v>272</v>
      </c>
      <c r="H13" s="145">
        <v>67</v>
      </c>
      <c r="I13" s="88">
        <f t="shared" si="0"/>
        <v>67</v>
      </c>
      <c r="J13" s="23">
        <v>75</v>
      </c>
      <c r="K13" s="24">
        <v>78</v>
      </c>
      <c r="L13" s="24" t="s">
        <v>295</v>
      </c>
      <c r="M13" s="89">
        <f t="shared" si="1"/>
        <v>78</v>
      </c>
      <c r="N13" s="90">
        <f t="shared" si="2"/>
        <v>145</v>
      </c>
      <c r="O13" s="131"/>
      <c r="P13" s="87">
        <f t="shared" si="3"/>
        <v>163.14037475840814</v>
      </c>
      <c r="Q13" s="30" t="s">
        <v>197</v>
      </c>
      <c r="R13" s="87"/>
      <c r="S13" s="30"/>
    </row>
    <row r="14" spans="1:19" ht="15" customHeight="1">
      <c r="A14" s="18">
        <v>5</v>
      </c>
      <c r="B14" s="30" t="s">
        <v>296</v>
      </c>
      <c r="C14" s="26" t="s">
        <v>51</v>
      </c>
      <c r="D14" s="52" t="s">
        <v>279</v>
      </c>
      <c r="E14" s="215">
        <v>121</v>
      </c>
      <c r="F14" s="74" t="s">
        <v>358</v>
      </c>
      <c r="G14" s="34">
        <v>112</v>
      </c>
      <c r="H14" s="151">
        <v>118</v>
      </c>
      <c r="I14" s="88">
        <f t="shared" si="0"/>
        <v>118</v>
      </c>
      <c r="J14" s="23">
        <v>137</v>
      </c>
      <c r="K14" s="24" t="s">
        <v>318</v>
      </c>
      <c r="L14" s="24" t="s">
        <v>828</v>
      </c>
      <c r="M14" s="89">
        <f t="shared" si="1"/>
        <v>137</v>
      </c>
      <c r="N14" s="90">
        <f t="shared" si="2"/>
        <v>255</v>
      </c>
      <c r="O14" s="131">
        <v>1</v>
      </c>
      <c r="P14" s="87">
        <f t="shared" si="3"/>
        <v>267.0285223011424</v>
      </c>
      <c r="Q14" s="30" t="s">
        <v>121</v>
      </c>
      <c r="R14" s="87"/>
      <c r="S14" s="30"/>
    </row>
    <row r="15" spans="1:19" ht="15" customHeight="1">
      <c r="A15" s="18">
        <v>6</v>
      </c>
      <c r="B15" s="19" t="s">
        <v>297</v>
      </c>
      <c r="C15" s="20" t="s">
        <v>298</v>
      </c>
      <c r="D15" s="118" t="s">
        <v>56</v>
      </c>
      <c r="E15" s="215">
        <v>114</v>
      </c>
      <c r="F15" s="29">
        <v>60</v>
      </c>
      <c r="G15" s="24">
        <v>65</v>
      </c>
      <c r="H15" s="24">
        <v>69</v>
      </c>
      <c r="I15" s="88">
        <f t="shared" si="0"/>
        <v>69</v>
      </c>
      <c r="J15" s="23">
        <v>80</v>
      </c>
      <c r="K15" s="24">
        <v>85</v>
      </c>
      <c r="L15" s="24" t="s">
        <v>273</v>
      </c>
      <c r="M15" s="89">
        <f t="shared" si="1"/>
        <v>85</v>
      </c>
      <c r="N15" s="90">
        <f t="shared" si="2"/>
        <v>154</v>
      </c>
      <c r="O15" s="131"/>
      <c r="P15" s="87">
        <f t="shared" si="3"/>
        <v>163.9069191804347</v>
      </c>
      <c r="Q15" s="30" t="s">
        <v>201</v>
      </c>
      <c r="R15" s="87"/>
      <c r="S15" s="30"/>
    </row>
    <row r="16" spans="1:19" ht="15" customHeight="1">
      <c r="A16" s="18">
        <v>7</v>
      </c>
      <c r="B16" s="46" t="s">
        <v>299</v>
      </c>
      <c r="C16" s="119" t="s">
        <v>300</v>
      </c>
      <c r="D16" s="48" t="s">
        <v>56</v>
      </c>
      <c r="E16" s="215">
        <v>102</v>
      </c>
      <c r="F16" s="50" t="s">
        <v>301</v>
      </c>
      <c r="G16" s="51" t="s">
        <v>301</v>
      </c>
      <c r="H16" s="51" t="s">
        <v>301</v>
      </c>
      <c r="I16" s="88">
        <f t="shared" si="0"/>
        <v>0</v>
      </c>
      <c r="J16" s="2" t="s">
        <v>302</v>
      </c>
      <c r="K16" s="24" t="s">
        <v>302</v>
      </c>
      <c r="L16" s="24" t="s">
        <v>302</v>
      </c>
      <c r="M16" s="89">
        <f t="shared" si="1"/>
        <v>0</v>
      </c>
      <c r="N16" s="90">
        <v>0</v>
      </c>
      <c r="O16" s="131"/>
      <c r="P16" s="87">
        <f t="shared" si="3"/>
        <v>0</v>
      </c>
      <c r="Q16" s="30" t="s">
        <v>201</v>
      </c>
      <c r="R16" s="87"/>
      <c r="S16" s="30"/>
    </row>
    <row r="17" spans="1:19" ht="15" customHeight="1">
      <c r="A17" s="18">
        <v>8</v>
      </c>
      <c r="B17" s="30" t="s">
        <v>303</v>
      </c>
      <c r="C17" s="100" t="s">
        <v>304</v>
      </c>
      <c r="D17" s="52" t="s">
        <v>113</v>
      </c>
      <c r="E17" s="217">
        <v>126</v>
      </c>
      <c r="F17" s="74">
        <v>100</v>
      </c>
      <c r="G17" s="34">
        <v>102</v>
      </c>
      <c r="H17" s="151" t="s">
        <v>809</v>
      </c>
      <c r="I17" s="88">
        <f t="shared" si="0"/>
        <v>102</v>
      </c>
      <c r="J17" s="23">
        <v>125</v>
      </c>
      <c r="K17" s="24">
        <v>130</v>
      </c>
      <c r="L17" s="24" t="s">
        <v>811</v>
      </c>
      <c r="M17" s="89">
        <f t="shared" si="1"/>
        <v>130</v>
      </c>
      <c r="N17" s="90">
        <f aca="true" t="shared" si="4" ref="N17:N22">SUM(I17,M17)</f>
        <v>232</v>
      </c>
      <c r="O17" s="131">
        <v>2</v>
      </c>
      <c r="P17" s="92">
        <f t="shared" si="3"/>
        <v>240.61136964896104</v>
      </c>
      <c r="Q17" s="30" t="s">
        <v>305</v>
      </c>
      <c r="R17" s="87"/>
      <c r="S17" s="30"/>
    </row>
    <row r="18" spans="1:19" ht="15" customHeight="1">
      <c r="A18" s="18">
        <v>9</v>
      </c>
      <c r="B18" s="30" t="s">
        <v>823</v>
      </c>
      <c r="C18" s="100" t="s">
        <v>54</v>
      </c>
      <c r="D18" s="52" t="s">
        <v>28</v>
      </c>
      <c r="E18" s="54">
        <v>100</v>
      </c>
      <c r="F18" s="74">
        <v>60</v>
      </c>
      <c r="G18" s="34">
        <v>63</v>
      </c>
      <c r="H18" s="34">
        <v>66</v>
      </c>
      <c r="I18" s="88">
        <f t="shared" si="0"/>
        <v>66</v>
      </c>
      <c r="J18" s="23">
        <v>70</v>
      </c>
      <c r="K18" s="24">
        <v>75</v>
      </c>
      <c r="L18" s="24">
        <v>80</v>
      </c>
      <c r="M18" s="89">
        <f t="shared" si="1"/>
        <v>80</v>
      </c>
      <c r="N18" s="133">
        <f t="shared" si="4"/>
        <v>146</v>
      </c>
      <c r="O18" s="131"/>
      <c r="P18" s="92">
        <f t="shared" si="3"/>
        <v>162.4399158375835</v>
      </c>
      <c r="Q18" s="30" t="s">
        <v>130</v>
      </c>
      <c r="R18" s="92"/>
      <c r="S18" s="63"/>
    </row>
    <row r="19" spans="1:19" ht="15" customHeight="1">
      <c r="A19" s="18"/>
      <c r="B19" s="30"/>
      <c r="C19" s="26"/>
      <c r="D19" s="52"/>
      <c r="E19" s="43"/>
      <c r="F19" s="74"/>
      <c r="G19" s="34"/>
      <c r="H19" s="34"/>
      <c r="I19" s="83">
        <f t="shared" si="0"/>
        <v>0</v>
      </c>
      <c r="J19" s="23"/>
      <c r="K19" s="24"/>
      <c r="L19" s="24"/>
      <c r="M19" s="84">
        <f t="shared" si="1"/>
        <v>0</v>
      </c>
      <c r="N19" s="132">
        <f t="shared" si="4"/>
        <v>0</v>
      </c>
      <c r="O19" s="131"/>
      <c r="P19" s="87">
        <f t="shared" si="3"/>
      </c>
      <c r="Q19" s="30"/>
      <c r="R19" s="92"/>
      <c r="S19" s="30"/>
    </row>
    <row r="20" spans="1:19" ht="15" customHeight="1">
      <c r="A20" s="18">
        <v>12</v>
      </c>
      <c r="B20" s="30"/>
      <c r="C20" s="26"/>
      <c r="D20" s="52"/>
      <c r="E20" s="43"/>
      <c r="F20" s="74"/>
      <c r="G20" s="34"/>
      <c r="H20" s="34"/>
      <c r="I20" s="83">
        <f t="shared" si="0"/>
        <v>0</v>
      </c>
      <c r="J20" s="23"/>
      <c r="K20" s="24"/>
      <c r="L20" s="24"/>
      <c r="M20" s="84">
        <f t="shared" si="1"/>
        <v>0</v>
      </c>
      <c r="N20" s="132">
        <f t="shared" si="4"/>
        <v>0</v>
      </c>
      <c r="O20" s="131"/>
      <c r="P20" s="87">
        <f t="shared" si="3"/>
      </c>
      <c r="Q20" s="30"/>
      <c r="R20" s="87"/>
      <c r="S20" s="161"/>
    </row>
    <row r="21" spans="1:17" ht="15" customHeight="1">
      <c r="A21" s="18">
        <v>13</v>
      </c>
      <c r="B21" s="30"/>
      <c r="C21" s="26"/>
      <c r="D21" s="52"/>
      <c r="E21" s="43"/>
      <c r="F21" s="74"/>
      <c r="G21" s="34"/>
      <c r="H21" s="34"/>
      <c r="I21" s="83">
        <f t="shared" si="0"/>
        <v>0</v>
      </c>
      <c r="J21" s="23"/>
      <c r="K21" s="24"/>
      <c r="L21" s="24"/>
      <c r="M21" s="84">
        <f t="shared" si="1"/>
        <v>0</v>
      </c>
      <c r="N21" s="132">
        <f t="shared" si="4"/>
        <v>0</v>
      </c>
      <c r="O21" s="131"/>
      <c r="P21" s="87">
        <f t="shared" si="3"/>
      </c>
      <c r="Q21" s="30"/>
    </row>
    <row r="22" spans="1:17" ht="15" customHeight="1">
      <c r="A22" s="18">
        <v>14</v>
      </c>
      <c r="B22" s="30"/>
      <c r="C22" s="26"/>
      <c r="D22" s="52"/>
      <c r="E22" s="43"/>
      <c r="F22" s="74"/>
      <c r="G22" s="34"/>
      <c r="H22" s="34"/>
      <c r="I22" s="83">
        <f t="shared" si="0"/>
        <v>0</v>
      </c>
      <c r="J22" s="23"/>
      <c r="K22" s="24"/>
      <c r="L22" s="24"/>
      <c r="M22" s="84">
        <f t="shared" si="1"/>
        <v>0</v>
      </c>
      <c r="N22" s="132">
        <f t="shared" si="4"/>
        <v>0</v>
      </c>
      <c r="O22" s="131"/>
      <c r="P22" s="87">
        <f t="shared" si="3"/>
      </c>
      <c r="Q22" s="30"/>
    </row>
    <row r="23" spans="1:18" ht="15" customHeight="1">
      <c r="A23" s="18">
        <v>15</v>
      </c>
      <c r="B23" s="30"/>
      <c r="C23" s="26" t="s">
        <v>308</v>
      </c>
      <c r="D23" s="52"/>
      <c r="E23" s="43"/>
      <c r="F23" s="74"/>
      <c r="G23" s="34"/>
      <c r="H23" s="34"/>
      <c r="I23" s="83">
        <f aca="true" t="shared" si="5" ref="I23:I38">MAX(F23:H23)</f>
        <v>0</v>
      </c>
      <c r="J23" s="23"/>
      <c r="K23" s="24"/>
      <c r="L23" s="24"/>
      <c r="M23" s="84">
        <f aca="true" t="shared" si="6" ref="M23:M38">MAX(J23:L23)</f>
        <v>0</v>
      </c>
      <c r="N23" s="132">
        <f aca="true" t="shared" si="7" ref="N23:N38">SUM(I23,M23)</f>
        <v>0</v>
      </c>
      <c r="O23" s="131"/>
      <c r="P23" s="87">
        <f aca="true" t="shared" si="8" ref="P23:P38">IF(ISERROR(N23*10^(0.794358141*(LOG10(E23/174.393))^2)),"",N23*10^(0.794358141*(LOG10(E23/174.393))^2))</f>
      </c>
      <c r="Q23" s="30"/>
      <c r="R23" s="98"/>
    </row>
    <row r="24" spans="1:18" ht="15" customHeight="1">
      <c r="A24" s="18">
        <v>16</v>
      </c>
      <c r="B24" s="30"/>
      <c r="C24" s="100"/>
      <c r="D24" s="52"/>
      <c r="E24" s="43"/>
      <c r="F24" s="74"/>
      <c r="G24" s="34"/>
      <c r="H24" s="34"/>
      <c r="I24" s="83">
        <f t="shared" si="5"/>
        <v>0</v>
      </c>
      <c r="J24" s="23"/>
      <c r="K24" s="24"/>
      <c r="L24" s="24"/>
      <c r="M24" s="84">
        <f t="shared" si="6"/>
        <v>0</v>
      </c>
      <c r="N24" s="132">
        <f t="shared" si="7"/>
        <v>0</v>
      </c>
      <c r="O24" s="131"/>
      <c r="P24" s="87">
        <f t="shared" si="8"/>
      </c>
      <c r="Q24" s="96"/>
      <c r="R24" s="98"/>
    </row>
    <row r="25" spans="1:18" ht="15" customHeight="1">
      <c r="A25" s="18">
        <v>17</v>
      </c>
      <c r="B25" s="19"/>
      <c r="C25" s="20"/>
      <c r="D25" s="21"/>
      <c r="E25" s="109"/>
      <c r="F25" s="29"/>
      <c r="G25" s="24"/>
      <c r="H25" s="24"/>
      <c r="I25" s="83">
        <f t="shared" si="5"/>
        <v>0</v>
      </c>
      <c r="J25" s="23"/>
      <c r="K25" s="24"/>
      <c r="L25" s="24"/>
      <c r="M25" s="84">
        <f t="shared" si="6"/>
        <v>0</v>
      </c>
      <c r="N25" s="132">
        <f t="shared" si="7"/>
        <v>0</v>
      </c>
      <c r="O25" s="131"/>
      <c r="P25" s="87">
        <f t="shared" si="8"/>
      </c>
      <c r="Q25" s="30"/>
      <c r="R25" s="98"/>
    </row>
    <row r="26" spans="1:17" ht="15" customHeight="1">
      <c r="A26" s="18">
        <v>18</v>
      </c>
      <c r="B26" s="19"/>
      <c r="C26" s="20"/>
      <c r="D26" s="21"/>
      <c r="E26" s="109"/>
      <c r="F26" s="29"/>
      <c r="G26" s="24"/>
      <c r="H26" s="24"/>
      <c r="I26" s="83">
        <f t="shared" si="5"/>
        <v>0</v>
      </c>
      <c r="J26" s="23"/>
      <c r="K26" s="24"/>
      <c r="L26" s="24"/>
      <c r="M26" s="84">
        <f t="shared" si="6"/>
        <v>0</v>
      </c>
      <c r="N26" s="132">
        <f t="shared" si="7"/>
        <v>0</v>
      </c>
      <c r="O26" s="131"/>
      <c r="P26" s="87">
        <f t="shared" si="8"/>
      </c>
      <c r="Q26" s="30"/>
    </row>
    <row r="27" spans="1:17" ht="15" customHeight="1">
      <c r="A27" s="18">
        <v>19</v>
      </c>
      <c r="B27" s="19"/>
      <c r="C27" s="20"/>
      <c r="D27" s="21"/>
      <c r="E27" s="109"/>
      <c r="F27" s="29"/>
      <c r="G27" s="24"/>
      <c r="H27" s="24"/>
      <c r="I27" s="83">
        <f t="shared" si="5"/>
        <v>0</v>
      </c>
      <c r="J27" s="23"/>
      <c r="K27" s="24"/>
      <c r="L27" s="24"/>
      <c r="M27" s="84">
        <f t="shared" si="6"/>
        <v>0</v>
      </c>
      <c r="N27" s="132">
        <f t="shared" si="7"/>
        <v>0</v>
      </c>
      <c r="O27" s="131"/>
      <c r="P27" s="87">
        <f t="shared" si="8"/>
      </c>
      <c r="Q27" s="30"/>
    </row>
    <row r="28" spans="1:17" ht="15" customHeight="1">
      <c r="A28" s="18">
        <v>20</v>
      </c>
      <c r="B28" s="19"/>
      <c r="C28" s="20"/>
      <c r="D28" s="21"/>
      <c r="E28" s="109"/>
      <c r="F28" s="29"/>
      <c r="G28" s="24"/>
      <c r="H28" s="24"/>
      <c r="I28" s="83">
        <f t="shared" si="5"/>
        <v>0</v>
      </c>
      <c r="J28" s="23"/>
      <c r="K28" s="24"/>
      <c r="L28" s="24"/>
      <c r="M28" s="84">
        <f t="shared" si="6"/>
        <v>0</v>
      </c>
      <c r="N28" s="132">
        <f t="shared" si="7"/>
        <v>0</v>
      </c>
      <c r="O28" s="131"/>
      <c r="P28" s="87">
        <f t="shared" si="8"/>
      </c>
      <c r="Q28" s="30"/>
    </row>
    <row r="29" spans="1:17" ht="15" customHeight="1">
      <c r="A29" s="18">
        <v>21</v>
      </c>
      <c r="B29" s="19"/>
      <c r="C29" s="20"/>
      <c r="D29" s="21"/>
      <c r="E29" s="109"/>
      <c r="F29" s="29"/>
      <c r="G29" s="24"/>
      <c r="H29" s="24"/>
      <c r="I29" s="83">
        <f t="shared" si="5"/>
        <v>0</v>
      </c>
      <c r="J29" s="23"/>
      <c r="K29" s="24"/>
      <c r="L29" s="24"/>
      <c r="M29" s="84">
        <f t="shared" si="6"/>
        <v>0</v>
      </c>
      <c r="N29" s="132">
        <f t="shared" si="7"/>
        <v>0</v>
      </c>
      <c r="O29" s="131"/>
      <c r="P29" s="87">
        <f t="shared" si="8"/>
      </c>
      <c r="Q29" s="30"/>
    </row>
    <row r="30" spans="1:17" ht="15" customHeight="1">
      <c r="A30" s="18">
        <v>22</v>
      </c>
      <c r="B30" s="19"/>
      <c r="C30" s="20"/>
      <c r="D30" s="21"/>
      <c r="E30" s="109"/>
      <c r="F30" s="29"/>
      <c r="G30" s="24"/>
      <c r="H30" s="24"/>
      <c r="I30" s="83">
        <f t="shared" si="5"/>
        <v>0</v>
      </c>
      <c r="J30" s="23"/>
      <c r="K30" s="24"/>
      <c r="L30" s="24"/>
      <c r="M30" s="84">
        <f t="shared" si="6"/>
        <v>0</v>
      </c>
      <c r="N30" s="132">
        <f t="shared" si="7"/>
        <v>0</v>
      </c>
      <c r="O30" s="131"/>
      <c r="P30" s="87">
        <f t="shared" si="8"/>
      </c>
      <c r="Q30" s="96"/>
    </row>
    <row r="31" spans="1:17" ht="15" customHeight="1">
      <c r="A31" s="18">
        <v>23</v>
      </c>
      <c r="B31" s="19"/>
      <c r="C31" s="20"/>
      <c r="D31" s="21"/>
      <c r="E31" s="109"/>
      <c r="F31" s="29"/>
      <c r="G31" s="24"/>
      <c r="H31" s="24"/>
      <c r="I31" s="83">
        <f t="shared" si="5"/>
        <v>0</v>
      </c>
      <c r="J31" s="23"/>
      <c r="K31" s="24"/>
      <c r="L31" s="24"/>
      <c r="M31" s="84">
        <f t="shared" si="6"/>
        <v>0</v>
      </c>
      <c r="N31" s="132">
        <f t="shared" si="7"/>
        <v>0</v>
      </c>
      <c r="O31" s="131"/>
      <c r="P31" s="87">
        <f t="shared" si="8"/>
      </c>
      <c r="Q31" s="30"/>
    </row>
    <row r="32" spans="1:17" ht="15" customHeight="1">
      <c r="A32" s="18">
        <v>24</v>
      </c>
      <c r="B32" s="19"/>
      <c r="C32" s="20"/>
      <c r="D32" s="21"/>
      <c r="E32" s="109"/>
      <c r="F32" s="29"/>
      <c r="G32" s="24"/>
      <c r="H32" s="24"/>
      <c r="I32" s="83">
        <f t="shared" si="5"/>
        <v>0</v>
      </c>
      <c r="J32" s="23"/>
      <c r="K32" s="24"/>
      <c r="L32" s="24"/>
      <c r="M32" s="84">
        <f t="shared" si="6"/>
        <v>0</v>
      </c>
      <c r="N32" s="132">
        <f t="shared" si="7"/>
        <v>0</v>
      </c>
      <c r="O32" s="131"/>
      <c r="P32" s="87">
        <f t="shared" si="8"/>
      </c>
      <c r="Q32" s="96"/>
    </row>
    <row r="33" spans="1:18" ht="15" customHeight="1">
      <c r="A33" s="18">
        <v>25</v>
      </c>
      <c r="B33" s="19"/>
      <c r="C33" s="20"/>
      <c r="D33" s="21"/>
      <c r="E33" s="109"/>
      <c r="F33" s="29"/>
      <c r="G33" s="24"/>
      <c r="H33" s="24"/>
      <c r="I33" s="83">
        <f t="shared" si="5"/>
        <v>0</v>
      </c>
      <c r="J33" s="23"/>
      <c r="K33" s="24"/>
      <c r="L33" s="24"/>
      <c r="M33" s="84">
        <f t="shared" si="6"/>
        <v>0</v>
      </c>
      <c r="N33" s="132">
        <f t="shared" si="7"/>
        <v>0</v>
      </c>
      <c r="O33" s="131"/>
      <c r="P33" s="87">
        <f t="shared" si="8"/>
      </c>
      <c r="Q33" s="30"/>
      <c r="R33" s="98"/>
    </row>
    <row r="34" spans="1:18" ht="15" customHeight="1">
      <c r="A34" s="18">
        <v>26</v>
      </c>
      <c r="B34" s="19"/>
      <c r="C34" s="20"/>
      <c r="D34" s="21"/>
      <c r="E34" s="109"/>
      <c r="F34" s="29"/>
      <c r="G34" s="24"/>
      <c r="H34" s="24"/>
      <c r="I34" s="83">
        <f t="shared" si="5"/>
        <v>0</v>
      </c>
      <c r="J34" s="23"/>
      <c r="K34" s="24"/>
      <c r="L34" s="24"/>
      <c r="M34" s="84">
        <f t="shared" si="6"/>
        <v>0</v>
      </c>
      <c r="N34" s="132">
        <f t="shared" si="7"/>
        <v>0</v>
      </c>
      <c r="O34" s="131"/>
      <c r="P34" s="87">
        <f t="shared" si="8"/>
      </c>
      <c r="Q34" s="96"/>
      <c r="R34" s="98"/>
    </row>
    <row r="35" spans="1:18" ht="15" customHeight="1">
      <c r="A35" s="18">
        <v>27</v>
      </c>
      <c r="B35" s="19"/>
      <c r="C35" s="20"/>
      <c r="D35" s="21"/>
      <c r="E35" s="109"/>
      <c r="F35" s="29"/>
      <c r="G35" s="24"/>
      <c r="H35" s="24"/>
      <c r="I35" s="83">
        <f t="shared" si="5"/>
        <v>0</v>
      </c>
      <c r="J35" s="23"/>
      <c r="K35" s="24"/>
      <c r="L35" s="24"/>
      <c r="M35" s="84">
        <f t="shared" si="6"/>
        <v>0</v>
      </c>
      <c r="N35" s="132">
        <f t="shared" si="7"/>
        <v>0</v>
      </c>
      <c r="O35" s="131"/>
      <c r="P35" s="87">
        <f t="shared" si="8"/>
      </c>
      <c r="Q35" s="30"/>
      <c r="R35" s="98"/>
    </row>
    <row r="36" spans="1:17" ht="15" customHeight="1">
      <c r="A36" s="18">
        <v>28</v>
      </c>
      <c r="B36" s="19"/>
      <c r="C36" s="20"/>
      <c r="D36" s="21"/>
      <c r="E36" s="109"/>
      <c r="F36" s="29"/>
      <c r="G36" s="24"/>
      <c r="H36" s="24"/>
      <c r="I36" s="83">
        <f t="shared" si="5"/>
        <v>0</v>
      </c>
      <c r="J36" s="23"/>
      <c r="K36" s="24"/>
      <c r="L36" s="24"/>
      <c r="M36" s="84">
        <f t="shared" si="6"/>
        <v>0</v>
      </c>
      <c r="N36" s="132">
        <f t="shared" si="7"/>
        <v>0</v>
      </c>
      <c r="O36" s="131"/>
      <c r="P36" s="87">
        <f t="shared" si="8"/>
      </c>
      <c r="Q36" s="96"/>
    </row>
    <row r="37" spans="1:17" ht="15" customHeight="1">
      <c r="A37" s="18">
        <v>29</v>
      </c>
      <c r="B37" s="19"/>
      <c r="C37" s="20"/>
      <c r="D37" s="21"/>
      <c r="E37" s="109"/>
      <c r="F37" s="29"/>
      <c r="G37" s="24"/>
      <c r="H37" s="24"/>
      <c r="I37" s="83">
        <f t="shared" si="5"/>
        <v>0</v>
      </c>
      <c r="J37" s="23"/>
      <c r="K37" s="24"/>
      <c r="L37" s="24"/>
      <c r="M37" s="84">
        <f t="shared" si="6"/>
        <v>0</v>
      </c>
      <c r="N37" s="132">
        <f t="shared" si="7"/>
        <v>0</v>
      </c>
      <c r="O37" s="131"/>
      <c r="P37" s="87">
        <f t="shared" si="8"/>
      </c>
      <c r="Q37" s="30"/>
    </row>
    <row r="38" spans="1:17" ht="15" customHeight="1">
      <c r="A38" s="18">
        <v>30</v>
      </c>
      <c r="B38" s="19"/>
      <c r="C38" s="20"/>
      <c r="D38" s="21"/>
      <c r="E38" s="109"/>
      <c r="F38" s="29"/>
      <c r="G38" s="24"/>
      <c r="H38" s="24"/>
      <c r="I38" s="83">
        <f t="shared" si="5"/>
        <v>0</v>
      </c>
      <c r="J38" s="23"/>
      <c r="K38" s="24"/>
      <c r="L38" s="24"/>
      <c r="M38" s="84">
        <f t="shared" si="6"/>
        <v>0</v>
      </c>
      <c r="N38" s="132">
        <f t="shared" si="7"/>
        <v>0</v>
      </c>
      <c r="O38" s="131"/>
      <c r="P38" s="87">
        <f t="shared" si="8"/>
      </c>
      <c r="Q38" s="96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9:L38">
    <cfRule type="cellIs" priority="9" dxfId="129" operator="greaterThan" stopIfTrue="1">
      <formula>"n"</formula>
    </cfRule>
  </conditionalFormatting>
  <conditionalFormatting sqref="F17:L17">
    <cfRule type="cellIs" priority="2" dxfId="129" operator="greaterThan" stopIfTrue="1">
      <formula>"n"</formula>
    </cfRule>
  </conditionalFormatting>
  <conditionalFormatting sqref="F13:L13">
    <cfRule type="cellIs" priority="4" dxfId="129" operator="greaterThan" stopIfTrue="1">
      <formula>"n"</formula>
    </cfRule>
  </conditionalFormatting>
  <conditionalFormatting sqref="I9:I11">
    <cfRule type="cellIs" priority="6" dxfId="129" operator="greaterThan" stopIfTrue="1">
      <formula>"n"</formula>
    </cfRule>
  </conditionalFormatting>
  <conditionalFormatting sqref="F9:H11 J9:L11 F12:L12">
    <cfRule type="cellIs" priority="5" dxfId="129" operator="greaterThan" stopIfTrue="1">
      <formula>"n"</formula>
    </cfRule>
  </conditionalFormatting>
  <conditionalFormatting sqref="K14:L16 F14:I16 J14:J15">
    <cfRule type="cellIs" priority="3" dxfId="129" operator="greaterThan" stopIfTrue="1">
      <formula>"n"</formula>
    </cfRule>
  </conditionalFormatting>
  <conditionalFormatting sqref="F18:L18">
    <cfRule type="cellIs" priority="1" dxfId="129" operator="greaterThan" stopIfTrue="1">
      <formula>"n"</formula>
    </cfRule>
  </conditionalFormatting>
  <dataValidations count="1">
    <dataValidation type="whole" allowBlank="1" sqref="F14:H17 F19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4"/>
  <sheetViews>
    <sheetView zoomScalePageLayoutView="0" workbookViewId="0" topLeftCell="A1">
      <selection activeCell="R9" sqref="R9:S194"/>
    </sheetView>
  </sheetViews>
  <sheetFormatPr defaultColWidth="11.421875" defaultRowHeight="12.75"/>
  <cols>
    <col min="1" max="1" width="3.28125" style="2" customWidth="1"/>
    <col min="2" max="2" width="26.57421875" style="0" customWidth="1"/>
    <col min="3" max="3" width="12.851562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5" width="7.7109375" style="2" customWidth="1"/>
    <col min="16" max="16" width="12.7109375" style="2" customWidth="1"/>
    <col min="17" max="17" width="20.7109375" style="5" customWidth="1"/>
    <col min="18" max="18" width="14.00390625" style="4" customWidth="1"/>
  </cols>
  <sheetData>
    <row r="1" spans="1:18" ht="51.75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6"/>
    </row>
    <row r="2" spans="1:18" ht="27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6"/>
    </row>
    <row r="3" spans="1:18" ht="18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"/>
    </row>
    <row r="4" ht="16.5" customHeight="1"/>
    <row r="5" spans="1:18" ht="19.5" customHeight="1">
      <c r="A5" s="243" t="s">
        <v>2</v>
      </c>
      <c r="B5" s="243"/>
      <c r="C5" s="243"/>
      <c r="D5" s="7"/>
      <c r="E5" s="8"/>
      <c r="F5" s="243" t="s">
        <v>3</v>
      </c>
      <c r="G5" s="243"/>
      <c r="H5" s="243"/>
      <c r="I5" s="76"/>
      <c r="J5" s="244" t="s">
        <v>4</v>
      </c>
      <c r="K5" s="245"/>
      <c r="L5" s="245"/>
      <c r="M5" s="76"/>
      <c r="N5" s="76"/>
      <c r="O5" s="76"/>
      <c r="P5" s="77" t="s">
        <v>309</v>
      </c>
      <c r="R5" s="93"/>
    </row>
    <row r="6" spans="1:18" ht="22.5" customHeight="1">
      <c r="A6" s="253" t="s">
        <v>5</v>
      </c>
      <c r="B6" s="253"/>
      <c r="C6" s="253"/>
      <c r="D6" s="9"/>
      <c r="E6" s="10"/>
      <c r="F6" s="254" t="s">
        <v>6</v>
      </c>
      <c r="G6" s="254"/>
      <c r="H6" s="254"/>
      <c r="I6" s="76"/>
      <c r="J6" s="255" t="s">
        <v>7</v>
      </c>
      <c r="K6" s="255"/>
      <c r="L6" s="256"/>
      <c r="M6" s="78"/>
      <c r="N6" s="76"/>
      <c r="O6" s="76"/>
      <c r="P6" s="79" t="s">
        <v>8</v>
      </c>
      <c r="R6" s="94"/>
    </row>
    <row r="7" spans="1:18" ht="15" customHeight="1">
      <c r="A7" s="234" t="s">
        <v>9</v>
      </c>
      <c r="B7" s="233" t="s">
        <v>10</v>
      </c>
      <c r="C7" s="234" t="s">
        <v>11</v>
      </c>
      <c r="D7" s="235" t="s">
        <v>6</v>
      </c>
      <c r="E7" s="237" t="s">
        <v>12</v>
      </c>
      <c r="F7" s="257" t="s">
        <v>13</v>
      </c>
      <c r="G7" s="258"/>
      <c r="H7" s="258"/>
      <c r="I7" s="259"/>
      <c r="J7" s="257" t="s">
        <v>14</v>
      </c>
      <c r="K7" s="258"/>
      <c r="L7" s="258"/>
      <c r="M7" s="259"/>
      <c r="N7" s="246" t="s">
        <v>15</v>
      </c>
      <c r="O7" s="247" t="s">
        <v>16</v>
      </c>
      <c r="P7" s="249" t="s">
        <v>17</v>
      </c>
      <c r="Q7" s="251" t="s">
        <v>18</v>
      </c>
      <c r="R7"/>
    </row>
    <row r="8" spans="1:17" s="1" customFormat="1" ht="15" customHeight="1">
      <c r="A8" s="234"/>
      <c r="B8" s="233"/>
      <c r="C8" s="234"/>
      <c r="D8" s="236"/>
      <c r="E8" s="237"/>
      <c r="F8" s="16">
        <v>1</v>
      </c>
      <c r="G8" s="17">
        <v>2</v>
      </c>
      <c r="H8" s="17">
        <v>3</v>
      </c>
      <c r="I8" s="81" t="s">
        <v>19</v>
      </c>
      <c r="J8" s="16">
        <v>1</v>
      </c>
      <c r="K8" s="17">
        <v>2</v>
      </c>
      <c r="L8" s="17">
        <v>3</v>
      </c>
      <c r="M8" s="81" t="s">
        <v>19</v>
      </c>
      <c r="N8" s="246"/>
      <c r="O8" s="260"/>
      <c r="P8" s="250"/>
      <c r="Q8" s="252"/>
    </row>
    <row r="9" spans="1:19" ht="15" customHeight="1">
      <c r="A9" s="25">
        <v>3</v>
      </c>
      <c r="B9" s="30" t="s">
        <v>310</v>
      </c>
      <c r="C9" s="20" t="s">
        <v>311</v>
      </c>
      <c r="D9" s="52" t="s">
        <v>312</v>
      </c>
      <c r="E9" s="53">
        <v>100</v>
      </c>
      <c r="F9" s="33">
        <v>117</v>
      </c>
      <c r="G9" s="34">
        <v>120</v>
      </c>
      <c r="H9" s="34">
        <v>123</v>
      </c>
      <c r="I9" s="83">
        <f aca="true" t="shared" si="0" ref="I9:I40">MAX(F9:H9)</f>
        <v>123</v>
      </c>
      <c r="J9" s="23">
        <v>150</v>
      </c>
      <c r="K9" s="24">
        <v>155</v>
      </c>
      <c r="L9" s="24" t="s">
        <v>313</v>
      </c>
      <c r="M9" s="84">
        <f aca="true" t="shared" si="1" ref="M9:M40">MAX(J9:L9)</f>
        <v>155</v>
      </c>
      <c r="N9" s="85">
        <f aca="true" t="shared" si="2" ref="N9:N40">SUM(I9,M9)</f>
        <v>278</v>
      </c>
      <c r="O9" s="131">
        <v>23</v>
      </c>
      <c r="P9" s="87">
        <f aca="true" t="shared" si="3" ref="P9:P40">IF(ISERROR(N9*10^(0.794358141*(LOG10(E9/174.393))^2)),"",N9*10^(0.794358141*(LOG10(E9/174.393))^2))</f>
        <v>309.3034013893713</v>
      </c>
      <c r="Q9" s="30" t="s">
        <v>314</v>
      </c>
      <c r="R9" s="134" t="s">
        <v>169</v>
      </c>
      <c r="S9" s="135">
        <v>23</v>
      </c>
    </row>
    <row r="10" spans="1:19" ht="15" customHeight="1">
      <c r="A10" s="18">
        <v>5</v>
      </c>
      <c r="B10" s="19" t="s">
        <v>315</v>
      </c>
      <c r="C10" s="26" t="s">
        <v>316</v>
      </c>
      <c r="D10" s="21" t="s">
        <v>124</v>
      </c>
      <c r="E10" s="22">
        <v>89.4</v>
      </c>
      <c r="F10" s="23">
        <v>110</v>
      </c>
      <c r="G10" s="24">
        <v>115</v>
      </c>
      <c r="H10" s="24" t="s">
        <v>317</v>
      </c>
      <c r="I10" s="83">
        <f t="shared" si="0"/>
        <v>115</v>
      </c>
      <c r="J10" s="23">
        <v>140</v>
      </c>
      <c r="K10" s="24" t="s">
        <v>318</v>
      </c>
      <c r="L10" s="24" t="s">
        <v>318</v>
      </c>
      <c r="M10" s="84">
        <f t="shared" si="1"/>
        <v>140</v>
      </c>
      <c r="N10" s="85">
        <f t="shared" si="2"/>
        <v>255</v>
      </c>
      <c r="O10" s="131">
        <v>21</v>
      </c>
      <c r="P10" s="87">
        <f t="shared" si="3"/>
        <v>297.46369778345553</v>
      </c>
      <c r="Q10" s="96" t="s">
        <v>319</v>
      </c>
      <c r="R10" s="134" t="s">
        <v>124</v>
      </c>
      <c r="S10" s="136">
        <f>SUM(O10:O17)</f>
        <v>98</v>
      </c>
    </row>
    <row r="11" spans="1:18" ht="15" customHeight="1">
      <c r="A11" s="18">
        <v>10</v>
      </c>
      <c r="B11" s="19" t="s">
        <v>320</v>
      </c>
      <c r="C11" s="26" t="s">
        <v>321</v>
      </c>
      <c r="D11" s="21" t="s">
        <v>124</v>
      </c>
      <c r="E11" s="22">
        <v>126.5</v>
      </c>
      <c r="F11" s="23">
        <v>95</v>
      </c>
      <c r="G11" s="24">
        <v>100</v>
      </c>
      <c r="H11" s="24">
        <v>103</v>
      </c>
      <c r="I11" s="83">
        <f t="shared" si="0"/>
        <v>103</v>
      </c>
      <c r="J11" s="23">
        <v>110</v>
      </c>
      <c r="K11" s="24">
        <v>115</v>
      </c>
      <c r="L11" s="24" t="s">
        <v>317</v>
      </c>
      <c r="M11" s="84">
        <f t="shared" si="1"/>
        <v>115</v>
      </c>
      <c r="N11" s="85">
        <f t="shared" si="2"/>
        <v>218</v>
      </c>
      <c r="O11" s="131">
        <v>17</v>
      </c>
      <c r="P11" s="87">
        <f t="shared" si="3"/>
        <v>225.89222323132256</v>
      </c>
      <c r="Q11" s="96" t="s">
        <v>322</v>
      </c>
      <c r="R11"/>
    </row>
    <row r="12" spans="1:18" ht="15" customHeight="1">
      <c r="A12" s="25">
        <v>11</v>
      </c>
      <c r="B12" s="19" t="s">
        <v>323</v>
      </c>
      <c r="C12" s="20" t="s">
        <v>324</v>
      </c>
      <c r="D12" s="21" t="s">
        <v>124</v>
      </c>
      <c r="E12" s="28">
        <v>96.6</v>
      </c>
      <c r="F12" s="29">
        <v>87</v>
      </c>
      <c r="G12" s="24">
        <v>92</v>
      </c>
      <c r="H12" s="24">
        <v>97</v>
      </c>
      <c r="I12" s="83">
        <f t="shared" si="0"/>
        <v>97</v>
      </c>
      <c r="J12" s="23">
        <v>117</v>
      </c>
      <c r="K12" s="24">
        <v>121</v>
      </c>
      <c r="L12" s="24">
        <v>125</v>
      </c>
      <c r="M12" s="84">
        <f t="shared" si="1"/>
        <v>125</v>
      </c>
      <c r="N12" s="85">
        <f t="shared" si="2"/>
        <v>222</v>
      </c>
      <c r="O12" s="131">
        <v>15</v>
      </c>
      <c r="P12" s="87">
        <f t="shared" si="3"/>
        <v>250.40139534584557</v>
      </c>
      <c r="Q12" s="96" t="s">
        <v>325</v>
      </c>
      <c r="R12"/>
    </row>
    <row r="13" spans="1:18" ht="15" customHeight="1">
      <c r="A13" s="25">
        <v>15</v>
      </c>
      <c r="B13" s="30" t="s">
        <v>326</v>
      </c>
      <c r="C13" s="20" t="s">
        <v>327</v>
      </c>
      <c r="D13" s="52" t="s">
        <v>124</v>
      </c>
      <c r="E13" s="53">
        <v>114.7</v>
      </c>
      <c r="F13" s="33">
        <v>65</v>
      </c>
      <c r="G13" s="34">
        <v>70</v>
      </c>
      <c r="H13" s="34" t="s">
        <v>328</v>
      </c>
      <c r="I13" s="83">
        <f t="shared" si="0"/>
        <v>70</v>
      </c>
      <c r="J13" s="23">
        <v>80</v>
      </c>
      <c r="K13" s="24">
        <v>85</v>
      </c>
      <c r="L13" s="24">
        <v>90</v>
      </c>
      <c r="M13" s="84">
        <f t="shared" si="1"/>
        <v>90</v>
      </c>
      <c r="N13" s="132">
        <f t="shared" si="2"/>
        <v>160</v>
      </c>
      <c r="O13" s="131">
        <v>12</v>
      </c>
      <c r="P13" s="87">
        <f t="shared" si="3"/>
        <v>169.98960507503244</v>
      </c>
      <c r="Q13" s="30" t="s">
        <v>322</v>
      </c>
      <c r="R13"/>
    </row>
    <row r="14" spans="1:17" ht="15" customHeight="1">
      <c r="A14" s="18">
        <v>17</v>
      </c>
      <c r="B14" s="19" t="s">
        <v>329</v>
      </c>
      <c r="C14" s="20" t="s">
        <v>330</v>
      </c>
      <c r="D14" s="21" t="s">
        <v>124</v>
      </c>
      <c r="E14" s="28">
        <v>112</v>
      </c>
      <c r="F14" s="29">
        <v>50</v>
      </c>
      <c r="G14" s="24">
        <v>55</v>
      </c>
      <c r="H14" s="24">
        <v>60</v>
      </c>
      <c r="I14" s="83">
        <f t="shared" si="0"/>
        <v>60</v>
      </c>
      <c r="J14" s="23">
        <v>70</v>
      </c>
      <c r="K14" s="24">
        <v>75</v>
      </c>
      <c r="L14" s="24">
        <v>77</v>
      </c>
      <c r="M14" s="84">
        <f t="shared" si="1"/>
        <v>77</v>
      </c>
      <c r="N14" s="132">
        <f t="shared" si="2"/>
        <v>137</v>
      </c>
      <c r="O14" s="131">
        <v>10</v>
      </c>
      <c r="P14" s="87">
        <f t="shared" si="3"/>
        <v>146.58810678518637</v>
      </c>
      <c r="Q14" s="96" t="s">
        <v>322</v>
      </c>
    </row>
    <row r="15" spans="1:17" ht="15" customHeight="1">
      <c r="A15" s="18">
        <v>17</v>
      </c>
      <c r="B15" s="30" t="s">
        <v>331</v>
      </c>
      <c r="C15" s="20" t="s">
        <v>332</v>
      </c>
      <c r="D15" s="52" t="s">
        <v>124</v>
      </c>
      <c r="E15" s="54">
        <v>87.4</v>
      </c>
      <c r="F15" s="74">
        <v>82</v>
      </c>
      <c r="G15" s="34">
        <v>82</v>
      </c>
      <c r="H15" s="34" t="s">
        <v>243</v>
      </c>
      <c r="I15" s="83">
        <f t="shared" si="0"/>
        <v>82</v>
      </c>
      <c r="J15" s="23">
        <v>95</v>
      </c>
      <c r="K15" s="24" t="s">
        <v>333</v>
      </c>
      <c r="L15" s="24">
        <v>100</v>
      </c>
      <c r="M15" s="84">
        <f t="shared" si="1"/>
        <v>100</v>
      </c>
      <c r="N15" s="132">
        <f t="shared" si="2"/>
        <v>182</v>
      </c>
      <c r="O15" s="131">
        <v>9</v>
      </c>
      <c r="P15" s="87">
        <f t="shared" si="3"/>
        <v>214.57149000781828</v>
      </c>
      <c r="Q15" s="30" t="s">
        <v>325</v>
      </c>
    </row>
    <row r="16" spans="1:17" ht="15" customHeight="1">
      <c r="A16" s="25">
        <v>18</v>
      </c>
      <c r="B16" s="46" t="s">
        <v>334</v>
      </c>
      <c r="C16" s="47" t="s">
        <v>335</v>
      </c>
      <c r="D16" s="48" t="s">
        <v>124</v>
      </c>
      <c r="E16" s="99">
        <v>63.4</v>
      </c>
      <c r="F16" s="50">
        <v>65</v>
      </c>
      <c r="G16" s="51" t="s">
        <v>336</v>
      </c>
      <c r="H16" s="51">
        <v>70</v>
      </c>
      <c r="I16" s="88">
        <f t="shared" si="0"/>
        <v>70</v>
      </c>
      <c r="J16" s="23">
        <v>80</v>
      </c>
      <c r="K16" s="24">
        <v>85</v>
      </c>
      <c r="L16" s="24" t="s">
        <v>243</v>
      </c>
      <c r="M16" s="89">
        <f t="shared" si="1"/>
        <v>85</v>
      </c>
      <c r="N16" s="90">
        <f t="shared" si="2"/>
        <v>155</v>
      </c>
      <c r="O16" s="131">
        <v>8</v>
      </c>
      <c r="P16" s="92">
        <f t="shared" si="3"/>
        <v>220.66226801999582</v>
      </c>
      <c r="Q16" s="63" t="s">
        <v>322</v>
      </c>
    </row>
    <row r="17" spans="1:17" ht="15" customHeight="1">
      <c r="A17" s="25">
        <v>20</v>
      </c>
      <c r="B17" s="30" t="s">
        <v>337</v>
      </c>
      <c r="C17" s="100" t="s">
        <v>338</v>
      </c>
      <c r="D17" s="52" t="s">
        <v>124</v>
      </c>
      <c r="E17" s="54">
        <v>61.3</v>
      </c>
      <c r="F17" s="74">
        <v>55</v>
      </c>
      <c r="G17" s="34">
        <v>60</v>
      </c>
      <c r="H17" s="34">
        <v>62</v>
      </c>
      <c r="I17" s="88">
        <f t="shared" si="0"/>
        <v>62</v>
      </c>
      <c r="J17" s="23">
        <v>75</v>
      </c>
      <c r="K17" s="24">
        <v>80</v>
      </c>
      <c r="L17" s="24" t="s">
        <v>339</v>
      </c>
      <c r="M17" s="89">
        <f t="shared" si="1"/>
        <v>80</v>
      </c>
      <c r="N17" s="133">
        <f t="shared" si="2"/>
        <v>142</v>
      </c>
      <c r="O17" s="131">
        <v>6</v>
      </c>
      <c r="P17" s="92">
        <f t="shared" si="3"/>
        <v>207.0464229095098</v>
      </c>
      <c r="Q17" s="30" t="s">
        <v>322</v>
      </c>
    </row>
    <row r="18" spans="1:17" ht="15" customHeight="1">
      <c r="A18" s="18">
        <v>23</v>
      </c>
      <c r="B18" s="101" t="s">
        <v>340</v>
      </c>
      <c r="C18" s="41" t="s">
        <v>341</v>
      </c>
      <c r="D18" s="102" t="s">
        <v>124</v>
      </c>
      <c r="E18" s="103">
        <v>92.8</v>
      </c>
      <c r="F18" s="104">
        <v>53</v>
      </c>
      <c r="G18" s="105">
        <v>55</v>
      </c>
      <c r="H18" s="105">
        <v>57</v>
      </c>
      <c r="I18" s="83">
        <f t="shared" si="0"/>
        <v>57</v>
      </c>
      <c r="J18" s="23">
        <v>62</v>
      </c>
      <c r="K18" s="24">
        <v>66</v>
      </c>
      <c r="L18" s="24">
        <v>70</v>
      </c>
      <c r="M18" s="84">
        <f t="shared" si="1"/>
        <v>70</v>
      </c>
      <c r="N18" s="132">
        <f t="shared" si="2"/>
        <v>127</v>
      </c>
      <c r="O18" s="131">
        <v>3</v>
      </c>
      <c r="P18" s="87">
        <f t="shared" si="3"/>
        <v>145.69099647407316</v>
      </c>
      <c r="Q18" s="137" t="s">
        <v>325</v>
      </c>
    </row>
    <row r="19" spans="1:17" ht="15" customHeight="1">
      <c r="A19" s="18">
        <v>24</v>
      </c>
      <c r="B19" s="106" t="s">
        <v>342</v>
      </c>
      <c r="C19" s="107" t="s">
        <v>343</v>
      </c>
      <c r="D19" s="108" t="s">
        <v>124</v>
      </c>
      <c r="E19" s="109">
        <v>93.7</v>
      </c>
      <c r="F19" s="110">
        <v>45</v>
      </c>
      <c r="G19" s="111">
        <v>48</v>
      </c>
      <c r="H19" s="111">
        <v>51</v>
      </c>
      <c r="I19" s="83">
        <f t="shared" si="0"/>
        <v>51</v>
      </c>
      <c r="J19" s="23">
        <v>55</v>
      </c>
      <c r="K19" s="24">
        <v>58</v>
      </c>
      <c r="L19" s="24">
        <v>61</v>
      </c>
      <c r="M19" s="84">
        <f t="shared" si="1"/>
        <v>61</v>
      </c>
      <c r="N19" s="132">
        <f t="shared" si="2"/>
        <v>112</v>
      </c>
      <c r="O19" s="131">
        <v>2</v>
      </c>
      <c r="P19" s="87">
        <f t="shared" si="3"/>
        <v>127.94886966820275</v>
      </c>
      <c r="Q19" s="30" t="s">
        <v>319</v>
      </c>
    </row>
    <row r="20" spans="1:17" ht="15" customHeight="1">
      <c r="A20" s="18">
        <v>26</v>
      </c>
      <c r="B20" s="112" t="s">
        <v>344</v>
      </c>
      <c r="C20" s="113" t="s">
        <v>345</v>
      </c>
      <c r="D20" s="114" t="s">
        <v>124</v>
      </c>
      <c r="E20" s="115">
        <v>85</v>
      </c>
      <c r="F20" s="116">
        <v>65</v>
      </c>
      <c r="G20" s="117">
        <v>67</v>
      </c>
      <c r="H20" s="117" t="s">
        <v>336</v>
      </c>
      <c r="I20" s="88">
        <f t="shared" si="0"/>
        <v>67</v>
      </c>
      <c r="J20" s="23">
        <v>85</v>
      </c>
      <c r="K20" s="24" t="s">
        <v>243</v>
      </c>
      <c r="L20" s="24" t="s">
        <v>243</v>
      </c>
      <c r="M20" s="89">
        <f t="shared" si="1"/>
        <v>85</v>
      </c>
      <c r="N20" s="133">
        <f t="shared" si="2"/>
        <v>152</v>
      </c>
      <c r="O20" s="131">
        <v>1</v>
      </c>
      <c r="P20" s="92">
        <f t="shared" si="3"/>
        <v>181.6453071161698</v>
      </c>
      <c r="Q20" s="63" t="s">
        <v>322</v>
      </c>
    </row>
    <row r="21" spans="1:19" ht="15" customHeight="1">
      <c r="A21" s="25">
        <v>1</v>
      </c>
      <c r="B21" s="40" t="s">
        <v>346</v>
      </c>
      <c r="C21" s="107" t="s">
        <v>347</v>
      </c>
      <c r="D21" s="42" t="s">
        <v>348</v>
      </c>
      <c r="E21" s="103">
        <v>104.9</v>
      </c>
      <c r="F21" s="44">
        <v>150</v>
      </c>
      <c r="G21" s="45" t="s">
        <v>349</v>
      </c>
      <c r="H21" s="45" t="s">
        <v>350</v>
      </c>
      <c r="I21" s="83">
        <f t="shared" si="0"/>
        <v>150</v>
      </c>
      <c r="J21" s="23">
        <v>180</v>
      </c>
      <c r="K21" s="24" t="s">
        <v>351</v>
      </c>
      <c r="L21" s="24" t="s">
        <v>351</v>
      </c>
      <c r="M21" s="84">
        <f t="shared" si="1"/>
        <v>180</v>
      </c>
      <c r="N21" s="132">
        <f t="shared" si="2"/>
        <v>330</v>
      </c>
      <c r="O21" s="131">
        <v>28</v>
      </c>
      <c r="P21" s="87">
        <f t="shared" si="3"/>
        <v>360.7652577268368</v>
      </c>
      <c r="Q21" s="138" t="s">
        <v>352</v>
      </c>
      <c r="R21" s="139" t="s">
        <v>348</v>
      </c>
      <c r="S21" s="136">
        <f>SUM(O21:O28)</f>
        <v>149</v>
      </c>
    </row>
    <row r="22" spans="1:17" ht="15" customHeight="1">
      <c r="A22" s="25">
        <v>3</v>
      </c>
      <c r="B22" s="106" t="s">
        <v>353</v>
      </c>
      <c r="C22" s="41" t="s">
        <v>354</v>
      </c>
      <c r="D22" s="108" t="s">
        <v>348</v>
      </c>
      <c r="E22" s="109">
        <v>55.5</v>
      </c>
      <c r="F22" s="110">
        <v>60</v>
      </c>
      <c r="G22" s="111">
        <v>63</v>
      </c>
      <c r="H22" s="111">
        <v>66</v>
      </c>
      <c r="I22" s="83">
        <f t="shared" si="0"/>
        <v>66</v>
      </c>
      <c r="J22" s="23">
        <v>77</v>
      </c>
      <c r="K22" s="24">
        <v>81</v>
      </c>
      <c r="L22" s="24" t="s">
        <v>355</v>
      </c>
      <c r="M22" s="84">
        <f t="shared" si="1"/>
        <v>81</v>
      </c>
      <c r="N22" s="132">
        <f t="shared" si="2"/>
        <v>147</v>
      </c>
      <c r="O22" s="131">
        <v>23</v>
      </c>
      <c r="P22" s="87">
        <f t="shared" si="3"/>
        <v>231.0560712454563</v>
      </c>
      <c r="Q22" s="30" t="s">
        <v>352</v>
      </c>
    </row>
    <row r="23" spans="1:18" ht="15" customHeight="1">
      <c r="A23" s="18">
        <v>6</v>
      </c>
      <c r="B23" s="19" t="s">
        <v>356</v>
      </c>
      <c r="C23" s="26" t="s">
        <v>357</v>
      </c>
      <c r="D23" s="21" t="s">
        <v>348</v>
      </c>
      <c r="E23" s="109">
        <v>76.4</v>
      </c>
      <c r="F23" s="29" t="s">
        <v>244</v>
      </c>
      <c r="G23" s="24" t="s">
        <v>358</v>
      </c>
      <c r="H23" s="24">
        <v>112</v>
      </c>
      <c r="I23" s="83">
        <f t="shared" si="0"/>
        <v>112</v>
      </c>
      <c r="J23" s="23">
        <v>136</v>
      </c>
      <c r="K23" s="24" t="s">
        <v>359</v>
      </c>
      <c r="L23" s="24" t="s">
        <v>360</v>
      </c>
      <c r="M23" s="84">
        <f t="shared" si="1"/>
        <v>136</v>
      </c>
      <c r="N23" s="132">
        <f t="shared" si="2"/>
        <v>248</v>
      </c>
      <c r="O23" s="131">
        <v>20</v>
      </c>
      <c r="P23" s="87">
        <f t="shared" si="3"/>
        <v>313.69511209553656</v>
      </c>
      <c r="Q23" s="96" t="s">
        <v>352</v>
      </c>
      <c r="R23" s="98"/>
    </row>
    <row r="24" spans="1:18" ht="15" customHeight="1">
      <c r="A24" s="25">
        <v>6</v>
      </c>
      <c r="B24" s="30" t="s">
        <v>361</v>
      </c>
      <c r="C24" s="20" t="s">
        <v>362</v>
      </c>
      <c r="D24" s="52" t="s">
        <v>348</v>
      </c>
      <c r="E24" s="103">
        <v>90.15</v>
      </c>
      <c r="F24" s="74">
        <v>115</v>
      </c>
      <c r="G24" s="34" t="s">
        <v>317</v>
      </c>
      <c r="H24" s="34" t="s">
        <v>317</v>
      </c>
      <c r="I24" s="83">
        <f t="shared" si="0"/>
        <v>115</v>
      </c>
      <c r="J24" s="23">
        <v>130</v>
      </c>
      <c r="K24" s="24" t="s">
        <v>363</v>
      </c>
      <c r="L24" s="24" t="s">
        <v>363</v>
      </c>
      <c r="M24" s="84">
        <f t="shared" si="1"/>
        <v>130</v>
      </c>
      <c r="N24" s="132">
        <f t="shared" si="2"/>
        <v>245</v>
      </c>
      <c r="O24" s="131">
        <v>20</v>
      </c>
      <c r="P24" s="87">
        <f t="shared" si="3"/>
        <v>284.70664996022794</v>
      </c>
      <c r="Q24" s="30" t="s">
        <v>352</v>
      </c>
      <c r="R24" s="98"/>
    </row>
    <row r="25" spans="1:18" ht="15" customHeight="1">
      <c r="A25" s="25">
        <v>8</v>
      </c>
      <c r="B25" s="30" t="s">
        <v>364</v>
      </c>
      <c r="C25" s="100" t="s">
        <v>365</v>
      </c>
      <c r="D25" s="52" t="s">
        <v>348</v>
      </c>
      <c r="E25" s="43">
        <v>55.3</v>
      </c>
      <c r="F25" s="74">
        <v>53</v>
      </c>
      <c r="G25" s="34">
        <v>56</v>
      </c>
      <c r="H25" s="34" t="s">
        <v>286</v>
      </c>
      <c r="I25" s="88">
        <f t="shared" si="0"/>
        <v>56</v>
      </c>
      <c r="J25" s="23" t="s">
        <v>283</v>
      </c>
      <c r="K25" s="24">
        <v>63</v>
      </c>
      <c r="L25" s="24" t="s">
        <v>234</v>
      </c>
      <c r="M25" s="89">
        <f t="shared" si="1"/>
        <v>63</v>
      </c>
      <c r="N25" s="133">
        <f t="shared" si="2"/>
        <v>119</v>
      </c>
      <c r="O25" s="131">
        <v>18</v>
      </c>
      <c r="P25" s="92">
        <f t="shared" si="3"/>
        <v>187.580424829857</v>
      </c>
      <c r="Q25" s="30" t="s">
        <v>352</v>
      </c>
      <c r="R25" s="98"/>
    </row>
    <row r="26" spans="1:17" ht="15" customHeight="1">
      <c r="A26" s="18">
        <v>10</v>
      </c>
      <c r="B26" s="19" t="s">
        <v>366</v>
      </c>
      <c r="C26" s="20" t="s">
        <v>367</v>
      </c>
      <c r="D26" s="118" t="s">
        <v>348</v>
      </c>
      <c r="E26" s="43">
        <v>47.5</v>
      </c>
      <c r="F26" s="29">
        <v>50</v>
      </c>
      <c r="G26" s="24">
        <v>52</v>
      </c>
      <c r="H26" s="24">
        <v>54</v>
      </c>
      <c r="I26" s="88">
        <f t="shared" si="0"/>
        <v>54</v>
      </c>
      <c r="J26" s="23">
        <v>60</v>
      </c>
      <c r="K26" s="24">
        <v>62</v>
      </c>
      <c r="L26" s="24" t="s">
        <v>228</v>
      </c>
      <c r="M26" s="89">
        <f t="shared" si="1"/>
        <v>62</v>
      </c>
      <c r="N26" s="133">
        <f t="shared" si="2"/>
        <v>116</v>
      </c>
      <c r="O26" s="131">
        <v>16</v>
      </c>
      <c r="P26" s="92">
        <f t="shared" si="3"/>
        <v>207.9166525142359</v>
      </c>
      <c r="Q26" s="30" t="s">
        <v>352</v>
      </c>
    </row>
    <row r="27" spans="1:17" ht="15" customHeight="1">
      <c r="A27" s="25">
        <v>12</v>
      </c>
      <c r="B27" s="19" t="s">
        <v>368</v>
      </c>
      <c r="C27" s="26" t="s">
        <v>369</v>
      </c>
      <c r="D27" s="21" t="s">
        <v>348</v>
      </c>
      <c r="E27" s="109">
        <v>123</v>
      </c>
      <c r="F27" s="29">
        <v>80</v>
      </c>
      <c r="G27" s="24">
        <v>85</v>
      </c>
      <c r="H27" s="24" t="s">
        <v>273</v>
      </c>
      <c r="I27" s="83">
        <f t="shared" si="0"/>
        <v>85</v>
      </c>
      <c r="J27" s="23">
        <v>100</v>
      </c>
      <c r="K27" s="24">
        <v>105</v>
      </c>
      <c r="L27" s="24" t="s">
        <v>244</v>
      </c>
      <c r="M27" s="84">
        <f t="shared" si="1"/>
        <v>105</v>
      </c>
      <c r="N27" s="132">
        <f t="shared" si="2"/>
        <v>190</v>
      </c>
      <c r="O27" s="131">
        <v>15</v>
      </c>
      <c r="P27" s="87">
        <f t="shared" si="3"/>
        <v>198.15988900635318</v>
      </c>
      <c r="Q27" s="96" t="s">
        <v>352</v>
      </c>
    </row>
    <row r="28" spans="1:17" ht="15" customHeight="1">
      <c r="A28" s="25">
        <v>17</v>
      </c>
      <c r="B28" s="46" t="s">
        <v>370</v>
      </c>
      <c r="C28" s="119" t="s">
        <v>371</v>
      </c>
      <c r="D28" s="48" t="s">
        <v>348</v>
      </c>
      <c r="E28" s="43">
        <v>43.2</v>
      </c>
      <c r="F28" s="50">
        <v>40</v>
      </c>
      <c r="G28" s="51">
        <v>43</v>
      </c>
      <c r="H28" s="51" t="s">
        <v>233</v>
      </c>
      <c r="I28" s="88">
        <f t="shared" si="0"/>
        <v>43</v>
      </c>
      <c r="J28" s="23">
        <v>50</v>
      </c>
      <c r="K28" s="24">
        <v>52</v>
      </c>
      <c r="L28" s="24" t="s">
        <v>372</v>
      </c>
      <c r="M28" s="89">
        <f t="shared" si="1"/>
        <v>52</v>
      </c>
      <c r="N28" s="133">
        <f t="shared" si="2"/>
        <v>95</v>
      </c>
      <c r="O28" s="131">
        <v>9</v>
      </c>
      <c r="P28" s="92">
        <f t="shared" si="3"/>
        <v>185.9876590297113</v>
      </c>
      <c r="Q28" s="63" t="s">
        <v>352</v>
      </c>
    </row>
    <row r="29" spans="1:17" ht="15" customHeight="1">
      <c r="A29" s="18">
        <v>20</v>
      </c>
      <c r="B29" s="19" t="s">
        <v>373</v>
      </c>
      <c r="C29" s="20" t="s">
        <v>374</v>
      </c>
      <c r="D29" s="21" t="s">
        <v>348</v>
      </c>
      <c r="E29" s="109">
        <v>48.5</v>
      </c>
      <c r="F29" s="29">
        <v>35</v>
      </c>
      <c r="G29" s="24">
        <v>37</v>
      </c>
      <c r="H29" s="24" t="s">
        <v>375</v>
      </c>
      <c r="I29" s="83">
        <f t="shared" si="0"/>
        <v>37</v>
      </c>
      <c r="J29" s="23">
        <v>50</v>
      </c>
      <c r="K29" s="24">
        <v>52</v>
      </c>
      <c r="L29" s="24">
        <v>54</v>
      </c>
      <c r="M29" s="84">
        <f t="shared" si="1"/>
        <v>54</v>
      </c>
      <c r="N29" s="132">
        <f t="shared" si="2"/>
        <v>91</v>
      </c>
      <c r="O29" s="131">
        <v>6</v>
      </c>
      <c r="P29" s="87">
        <f t="shared" si="3"/>
        <v>160.1099242153416</v>
      </c>
      <c r="Q29" s="30" t="s">
        <v>376</v>
      </c>
    </row>
    <row r="30" spans="1:17" ht="15" customHeight="1">
      <c r="A30" s="18">
        <v>25</v>
      </c>
      <c r="B30" s="46" t="s">
        <v>377</v>
      </c>
      <c r="C30" s="47" t="s">
        <v>378</v>
      </c>
      <c r="D30" s="48" t="s">
        <v>348</v>
      </c>
      <c r="E30" s="49">
        <v>81.8</v>
      </c>
      <c r="F30" s="50">
        <v>60</v>
      </c>
      <c r="G30" s="51">
        <v>65</v>
      </c>
      <c r="H30" s="51">
        <v>70</v>
      </c>
      <c r="I30" s="88">
        <f t="shared" si="0"/>
        <v>70</v>
      </c>
      <c r="J30" s="23">
        <v>80</v>
      </c>
      <c r="K30" s="24">
        <v>85</v>
      </c>
      <c r="L30" s="24" t="s">
        <v>273</v>
      </c>
      <c r="M30" s="89">
        <f t="shared" si="1"/>
        <v>85</v>
      </c>
      <c r="N30" s="133">
        <f t="shared" si="2"/>
        <v>155</v>
      </c>
      <c r="O30" s="131">
        <v>2</v>
      </c>
      <c r="P30" s="92">
        <f t="shared" si="3"/>
        <v>188.88463982451094</v>
      </c>
      <c r="Q30" s="97" t="s">
        <v>352</v>
      </c>
    </row>
    <row r="31" spans="1:17" ht="15" customHeight="1">
      <c r="A31" s="18">
        <v>18</v>
      </c>
      <c r="B31" s="46" t="s">
        <v>379</v>
      </c>
      <c r="C31" s="120">
        <v>2002</v>
      </c>
      <c r="D31" s="48" t="s">
        <v>380</v>
      </c>
      <c r="E31" s="43">
        <v>43.7</v>
      </c>
      <c r="F31" s="50">
        <v>35</v>
      </c>
      <c r="G31" s="51">
        <v>41</v>
      </c>
      <c r="H31" s="51">
        <v>43</v>
      </c>
      <c r="I31" s="88">
        <f t="shared" si="0"/>
        <v>43</v>
      </c>
      <c r="J31" s="23">
        <v>45</v>
      </c>
      <c r="K31" s="24">
        <v>50</v>
      </c>
      <c r="L31" s="24" t="s">
        <v>381</v>
      </c>
      <c r="M31" s="89">
        <f t="shared" si="1"/>
        <v>50</v>
      </c>
      <c r="N31" s="133">
        <f t="shared" si="2"/>
        <v>93</v>
      </c>
      <c r="O31" s="131">
        <v>8</v>
      </c>
      <c r="P31" s="92">
        <f t="shared" si="3"/>
        <v>180.0741468241206</v>
      </c>
      <c r="Q31" s="97" t="s">
        <v>376</v>
      </c>
    </row>
    <row r="32" spans="1:19" ht="15" customHeight="1">
      <c r="A32" s="18">
        <v>4</v>
      </c>
      <c r="B32" s="19" t="s">
        <v>382</v>
      </c>
      <c r="C32" s="20" t="s">
        <v>383</v>
      </c>
      <c r="D32" s="21" t="s">
        <v>384</v>
      </c>
      <c r="E32" s="109">
        <v>84.8</v>
      </c>
      <c r="F32" s="74">
        <v>109</v>
      </c>
      <c r="G32" s="34" t="s">
        <v>385</v>
      </c>
      <c r="H32" s="34">
        <v>114</v>
      </c>
      <c r="I32" s="83">
        <f t="shared" si="0"/>
        <v>114</v>
      </c>
      <c r="J32" s="23">
        <v>140</v>
      </c>
      <c r="K32" s="24">
        <v>147</v>
      </c>
      <c r="L32" s="24" t="s">
        <v>386</v>
      </c>
      <c r="M32" s="84">
        <f t="shared" si="1"/>
        <v>147</v>
      </c>
      <c r="N32" s="132">
        <f t="shared" si="2"/>
        <v>261</v>
      </c>
      <c r="O32" s="131">
        <v>22</v>
      </c>
      <c r="P32" s="87">
        <f t="shared" si="3"/>
        <v>312.2692559843526</v>
      </c>
      <c r="Q32" s="30" t="s">
        <v>387</v>
      </c>
      <c r="R32" s="139" t="s">
        <v>384</v>
      </c>
      <c r="S32">
        <v>22</v>
      </c>
    </row>
    <row r="33" spans="1:19" ht="15" customHeight="1">
      <c r="A33" s="25">
        <v>2</v>
      </c>
      <c r="B33" s="106" t="s">
        <v>388</v>
      </c>
      <c r="C33" s="107" t="s">
        <v>389</v>
      </c>
      <c r="D33" s="108" t="s">
        <v>390</v>
      </c>
      <c r="E33" s="109">
        <v>75.9</v>
      </c>
      <c r="F33" s="110">
        <v>112</v>
      </c>
      <c r="G33" s="111" t="s">
        <v>391</v>
      </c>
      <c r="H33" s="111">
        <v>117</v>
      </c>
      <c r="I33" s="83">
        <f t="shared" si="0"/>
        <v>117</v>
      </c>
      <c r="J33" s="23">
        <v>140</v>
      </c>
      <c r="K33" s="24" t="s">
        <v>392</v>
      </c>
      <c r="L33" s="24">
        <v>146</v>
      </c>
      <c r="M33" s="84">
        <f t="shared" si="1"/>
        <v>146</v>
      </c>
      <c r="N33" s="85">
        <f t="shared" si="2"/>
        <v>263</v>
      </c>
      <c r="O33" s="131">
        <v>25</v>
      </c>
      <c r="P33" s="87">
        <f t="shared" si="3"/>
        <v>333.91976026836915</v>
      </c>
      <c r="Q33" s="30" t="s">
        <v>393</v>
      </c>
      <c r="R33" s="98" t="s">
        <v>394</v>
      </c>
      <c r="S33" s="136">
        <f>SUM(O33:O37)</f>
        <v>62</v>
      </c>
    </row>
    <row r="34" spans="1:18" ht="15" customHeight="1">
      <c r="A34" s="18">
        <v>15</v>
      </c>
      <c r="B34" s="106" t="s">
        <v>395</v>
      </c>
      <c r="C34" s="107" t="s">
        <v>396</v>
      </c>
      <c r="D34" s="121" t="s">
        <v>390</v>
      </c>
      <c r="E34" s="43">
        <v>66.5</v>
      </c>
      <c r="F34" s="110">
        <v>60</v>
      </c>
      <c r="G34" s="111">
        <v>65</v>
      </c>
      <c r="H34" s="111">
        <v>70</v>
      </c>
      <c r="I34" s="88">
        <f t="shared" si="0"/>
        <v>70</v>
      </c>
      <c r="J34" s="23">
        <v>75</v>
      </c>
      <c r="K34" s="24">
        <v>87</v>
      </c>
      <c r="L34" s="24" t="s">
        <v>397</v>
      </c>
      <c r="M34" s="89">
        <f t="shared" si="1"/>
        <v>87</v>
      </c>
      <c r="N34" s="90">
        <f t="shared" si="2"/>
        <v>157</v>
      </c>
      <c r="O34" s="131">
        <v>11</v>
      </c>
      <c r="P34" s="92">
        <f t="shared" si="3"/>
        <v>216.35316689014735</v>
      </c>
      <c r="Q34" s="30" t="s">
        <v>393</v>
      </c>
      <c r="R34" s="98"/>
    </row>
    <row r="35" spans="1:18" ht="15" customHeight="1">
      <c r="A35" s="25">
        <v>16</v>
      </c>
      <c r="B35" s="46" t="s">
        <v>398</v>
      </c>
      <c r="C35" s="47" t="s">
        <v>399</v>
      </c>
      <c r="D35" s="48" t="s">
        <v>390</v>
      </c>
      <c r="E35" s="49">
        <v>94.1</v>
      </c>
      <c r="F35" s="50">
        <v>85</v>
      </c>
      <c r="G35" s="51">
        <v>90</v>
      </c>
      <c r="H35" s="51" t="s">
        <v>400</v>
      </c>
      <c r="I35" s="88">
        <f t="shared" si="0"/>
        <v>90</v>
      </c>
      <c r="J35" s="23">
        <v>110</v>
      </c>
      <c r="K35" s="24" t="s">
        <v>401</v>
      </c>
      <c r="L35" s="24" t="s">
        <v>317</v>
      </c>
      <c r="M35" s="89">
        <f t="shared" si="1"/>
        <v>110</v>
      </c>
      <c r="N35" s="90">
        <f t="shared" si="2"/>
        <v>200</v>
      </c>
      <c r="O35" s="131">
        <v>10</v>
      </c>
      <c r="P35" s="92">
        <f t="shared" si="3"/>
        <v>228.0647610920083</v>
      </c>
      <c r="Q35" s="97" t="s">
        <v>393</v>
      </c>
      <c r="R35" s="98"/>
    </row>
    <row r="36" spans="1:18" ht="15" customHeight="1">
      <c r="A36" s="25">
        <v>18</v>
      </c>
      <c r="B36" s="46" t="s">
        <v>402</v>
      </c>
      <c r="C36" s="47" t="s">
        <v>403</v>
      </c>
      <c r="D36" s="48" t="s">
        <v>390</v>
      </c>
      <c r="E36" s="49">
        <v>79.4</v>
      </c>
      <c r="F36" s="50">
        <v>80</v>
      </c>
      <c r="G36" s="51" t="s">
        <v>355</v>
      </c>
      <c r="H36" s="51">
        <v>85</v>
      </c>
      <c r="I36" s="88">
        <f t="shared" si="0"/>
        <v>85</v>
      </c>
      <c r="J36" s="23">
        <v>100</v>
      </c>
      <c r="K36" s="24" t="s">
        <v>404</v>
      </c>
      <c r="L36" s="24">
        <v>105</v>
      </c>
      <c r="M36" s="89">
        <f t="shared" si="1"/>
        <v>105</v>
      </c>
      <c r="N36" s="90">
        <f t="shared" si="2"/>
        <v>190</v>
      </c>
      <c r="O36" s="131">
        <v>9</v>
      </c>
      <c r="P36" s="92">
        <f t="shared" si="3"/>
        <v>235.23753250982267</v>
      </c>
      <c r="Q36" s="97" t="s">
        <v>393</v>
      </c>
      <c r="R36" s="98"/>
    </row>
    <row r="37" spans="1:18" ht="15" customHeight="1">
      <c r="A37" s="18">
        <v>20</v>
      </c>
      <c r="B37" s="46" t="s">
        <v>405</v>
      </c>
      <c r="C37" s="47" t="s">
        <v>406</v>
      </c>
      <c r="D37" s="48" t="s">
        <v>390</v>
      </c>
      <c r="E37" s="49">
        <v>81.1</v>
      </c>
      <c r="F37" s="50">
        <v>75</v>
      </c>
      <c r="G37" s="51">
        <v>80</v>
      </c>
      <c r="H37" s="51" t="s">
        <v>355</v>
      </c>
      <c r="I37" s="88">
        <f t="shared" si="0"/>
        <v>80</v>
      </c>
      <c r="J37" s="23">
        <v>105</v>
      </c>
      <c r="K37" s="24" t="s">
        <v>244</v>
      </c>
      <c r="L37" s="24" t="s">
        <v>244</v>
      </c>
      <c r="M37" s="89">
        <f t="shared" si="1"/>
        <v>105</v>
      </c>
      <c r="N37" s="90">
        <f t="shared" si="2"/>
        <v>185</v>
      </c>
      <c r="O37" s="131">
        <v>7</v>
      </c>
      <c r="P37" s="92">
        <f t="shared" si="3"/>
        <v>226.46303035148978</v>
      </c>
      <c r="Q37" s="63" t="s">
        <v>393</v>
      </c>
      <c r="R37" s="98"/>
    </row>
    <row r="38" spans="1:19" ht="15" customHeight="1">
      <c r="A38" s="18">
        <v>7</v>
      </c>
      <c r="B38" s="40" t="s">
        <v>407</v>
      </c>
      <c r="C38" s="41" t="s">
        <v>408</v>
      </c>
      <c r="D38" s="42" t="s">
        <v>56</v>
      </c>
      <c r="E38" s="43">
        <v>136.2</v>
      </c>
      <c r="F38" s="44">
        <v>95</v>
      </c>
      <c r="G38" s="45">
        <v>100</v>
      </c>
      <c r="H38" s="122">
        <v>105</v>
      </c>
      <c r="I38" s="83">
        <f t="shared" si="0"/>
        <v>105</v>
      </c>
      <c r="J38" s="23">
        <v>135</v>
      </c>
      <c r="K38" s="24" t="s">
        <v>359</v>
      </c>
      <c r="L38" s="24">
        <v>140</v>
      </c>
      <c r="M38" s="84">
        <f t="shared" si="1"/>
        <v>140</v>
      </c>
      <c r="N38" s="132">
        <f t="shared" si="2"/>
        <v>245</v>
      </c>
      <c r="O38" s="131">
        <v>20</v>
      </c>
      <c r="P38" s="87">
        <f t="shared" si="3"/>
        <v>250.21919151943135</v>
      </c>
      <c r="Q38" s="30" t="s">
        <v>57</v>
      </c>
      <c r="R38" s="139" t="s">
        <v>56</v>
      </c>
      <c r="S38" s="136">
        <f>SUM(O38:O45)</f>
        <v>135</v>
      </c>
    </row>
    <row r="39" spans="1:17" ht="15" customHeight="1">
      <c r="A39" s="18">
        <v>7</v>
      </c>
      <c r="B39" s="19" t="s">
        <v>409</v>
      </c>
      <c r="C39" s="123" t="s">
        <v>410</v>
      </c>
      <c r="D39" s="21" t="s">
        <v>56</v>
      </c>
      <c r="E39" s="54">
        <v>94</v>
      </c>
      <c r="F39" s="29">
        <v>100</v>
      </c>
      <c r="G39" s="24">
        <v>105</v>
      </c>
      <c r="H39" s="24">
        <v>110</v>
      </c>
      <c r="I39" s="83">
        <f t="shared" si="0"/>
        <v>110</v>
      </c>
      <c r="J39" s="23">
        <v>130</v>
      </c>
      <c r="K39" s="24">
        <v>135</v>
      </c>
      <c r="L39" s="24">
        <v>140</v>
      </c>
      <c r="M39" s="84">
        <f t="shared" si="1"/>
        <v>140</v>
      </c>
      <c r="N39" s="132">
        <f t="shared" si="2"/>
        <v>250</v>
      </c>
      <c r="O39" s="131">
        <v>19</v>
      </c>
      <c r="P39" s="87">
        <f t="shared" si="3"/>
        <v>285.21012231472446</v>
      </c>
      <c r="Q39" s="30" t="s">
        <v>57</v>
      </c>
    </row>
    <row r="40" spans="1:17" ht="15" customHeight="1">
      <c r="A40" s="18">
        <v>8</v>
      </c>
      <c r="B40" s="19" t="s">
        <v>411</v>
      </c>
      <c r="C40" s="20" t="s">
        <v>412</v>
      </c>
      <c r="D40" s="21" t="s">
        <v>56</v>
      </c>
      <c r="E40" s="28">
        <v>130</v>
      </c>
      <c r="F40" s="29">
        <v>100</v>
      </c>
      <c r="G40" s="24">
        <v>105</v>
      </c>
      <c r="H40" s="24">
        <v>110</v>
      </c>
      <c r="I40" s="83">
        <f t="shared" si="0"/>
        <v>110</v>
      </c>
      <c r="J40" s="23">
        <v>120</v>
      </c>
      <c r="K40" s="24">
        <v>125</v>
      </c>
      <c r="L40" s="24">
        <v>130</v>
      </c>
      <c r="M40" s="84">
        <f t="shared" si="1"/>
        <v>130</v>
      </c>
      <c r="N40" s="132">
        <f t="shared" si="2"/>
        <v>240</v>
      </c>
      <c r="O40" s="131">
        <v>19</v>
      </c>
      <c r="P40" s="87">
        <f t="shared" si="3"/>
        <v>247.25318281751885</v>
      </c>
      <c r="Q40" s="30" t="s">
        <v>57</v>
      </c>
    </row>
    <row r="41" spans="1:17" ht="15" customHeight="1">
      <c r="A41" s="25">
        <v>8</v>
      </c>
      <c r="B41" s="19" t="s">
        <v>413</v>
      </c>
      <c r="C41" s="123" t="s">
        <v>414</v>
      </c>
      <c r="D41" s="21" t="s">
        <v>56</v>
      </c>
      <c r="E41" s="54">
        <v>97</v>
      </c>
      <c r="F41" s="29">
        <v>95</v>
      </c>
      <c r="G41" s="24">
        <v>100</v>
      </c>
      <c r="H41" s="24">
        <v>105</v>
      </c>
      <c r="I41" s="83">
        <f aca="true" t="shared" si="4" ref="I41:I58">MAX(F41:H41)</f>
        <v>105</v>
      </c>
      <c r="J41" s="23">
        <v>120</v>
      </c>
      <c r="K41" s="24">
        <v>125</v>
      </c>
      <c r="L41" s="24">
        <v>130</v>
      </c>
      <c r="M41" s="84">
        <f aca="true" t="shared" si="5" ref="M41:M58">MAX(J41:L41)</f>
        <v>130</v>
      </c>
      <c r="N41" s="132">
        <f aca="true" t="shared" si="6" ref="N41:N58">SUM(I41,M41)</f>
        <v>235</v>
      </c>
      <c r="O41" s="131">
        <v>18</v>
      </c>
      <c r="P41" s="87">
        <f aca="true" t="shared" si="7" ref="P41:P58">IF(ISERROR(N41*10^(0.794358141*(LOG10(E41/174.393))^2)),"",N41*10^(0.794358141*(LOG10(E41/174.393))^2))</f>
        <v>264.6200393939116</v>
      </c>
      <c r="Q41" s="30" t="s">
        <v>57</v>
      </c>
    </row>
    <row r="42" spans="1:17" ht="15" customHeight="1">
      <c r="A42" s="18">
        <v>10</v>
      </c>
      <c r="B42" s="40" t="s">
        <v>415</v>
      </c>
      <c r="C42" s="41" t="s">
        <v>416</v>
      </c>
      <c r="D42" s="42" t="s">
        <v>56</v>
      </c>
      <c r="E42" s="43">
        <v>95.2</v>
      </c>
      <c r="F42" s="44">
        <v>90</v>
      </c>
      <c r="G42" s="45">
        <v>95</v>
      </c>
      <c r="H42" s="45">
        <v>100</v>
      </c>
      <c r="I42" s="83">
        <f t="shared" si="4"/>
        <v>100</v>
      </c>
      <c r="J42" s="23">
        <v>120</v>
      </c>
      <c r="K42" s="24">
        <v>125</v>
      </c>
      <c r="L42" s="24">
        <v>130</v>
      </c>
      <c r="M42" s="84">
        <f t="shared" si="5"/>
        <v>130</v>
      </c>
      <c r="N42" s="132">
        <f t="shared" si="6"/>
        <v>230</v>
      </c>
      <c r="O42" s="131">
        <v>16</v>
      </c>
      <c r="P42" s="87">
        <f t="shared" si="7"/>
        <v>260.99231496937136</v>
      </c>
      <c r="Q42" s="137" t="s">
        <v>57</v>
      </c>
    </row>
    <row r="43" spans="1:17" ht="15" customHeight="1">
      <c r="A43" s="25">
        <v>10</v>
      </c>
      <c r="B43" s="106" t="s">
        <v>417</v>
      </c>
      <c r="C43" s="107" t="s">
        <v>418</v>
      </c>
      <c r="D43" s="108" t="s">
        <v>56</v>
      </c>
      <c r="E43" s="43">
        <v>99.3</v>
      </c>
      <c r="F43" s="110">
        <v>95</v>
      </c>
      <c r="G43" s="111" t="s">
        <v>400</v>
      </c>
      <c r="H43" s="111">
        <v>100</v>
      </c>
      <c r="I43" s="83">
        <f t="shared" si="4"/>
        <v>100</v>
      </c>
      <c r="J43" s="23">
        <v>120</v>
      </c>
      <c r="K43" s="24">
        <v>125</v>
      </c>
      <c r="L43" s="24">
        <v>130</v>
      </c>
      <c r="M43" s="84">
        <f t="shared" si="5"/>
        <v>130</v>
      </c>
      <c r="N43" s="132">
        <f t="shared" si="6"/>
        <v>230</v>
      </c>
      <c r="O43" s="131">
        <v>16</v>
      </c>
      <c r="P43" s="87">
        <f t="shared" si="7"/>
        <v>256.59356873806945</v>
      </c>
      <c r="Q43" s="96" t="s">
        <v>57</v>
      </c>
    </row>
    <row r="44" spans="1:17" ht="15" customHeight="1">
      <c r="A44" s="18">
        <v>13</v>
      </c>
      <c r="B44" s="40" t="s">
        <v>419</v>
      </c>
      <c r="C44" s="41" t="s">
        <v>420</v>
      </c>
      <c r="D44" s="42" t="s">
        <v>56</v>
      </c>
      <c r="E44" s="43">
        <v>85</v>
      </c>
      <c r="F44" s="44">
        <v>87</v>
      </c>
      <c r="G44" s="45">
        <v>91</v>
      </c>
      <c r="H44" s="45">
        <v>95</v>
      </c>
      <c r="I44" s="83">
        <f t="shared" si="4"/>
        <v>95</v>
      </c>
      <c r="J44" s="23">
        <v>110</v>
      </c>
      <c r="K44" s="24">
        <v>115</v>
      </c>
      <c r="L44" s="24">
        <v>120</v>
      </c>
      <c r="M44" s="84">
        <f t="shared" si="5"/>
        <v>120</v>
      </c>
      <c r="N44" s="132">
        <f t="shared" si="6"/>
        <v>215</v>
      </c>
      <c r="O44" s="131">
        <v>14</v>
      </c>
      <c r="P44" s="87">
        <f t="shared" si="7"/>
        <v>256.93250677616123</v>
      </c>
      <c r="Q44" s="30" t="s">
        <v>57</v>
      </c>
    </row>
    <row r="45" spans="1:17" ht="15" customHeight="1">
      <c r="A45" s="18">
        <v>13</v>
      </c>
      <c r="B45" s="40" t="s">
        <v>421</v>
      </c>
      <c r="C45" s="124" t="s">
        <v>422</v>
      </c>
      <c r="D45" s="42" t="s">
        <v>56</v>
      </c>
      <c r="E45" s="43">
        <v>86</v>
      </c>
      <c r="F45" s="44">
        <v>80</v>
      </c>
      <c r="G45" s="45">
        <v>85</v>
      </c>
      <c r="H45" s="45">
        <v>90</v>
      </c>
      <c r="I45" s="83">
        <f t="shared" si="4"/>
        <v>90</v>
      </c>
      <c r="J45" s="23">
        <v>110</v>
      </c>
      <c r="K45" s="24">
        <v>115</v>
      </c>
      <c r="L45" s="24">
        <v>120</v>
      </c>
      <c r="M45" s="84">
        <f t="shared" si="5"/>
        <v>120</v>
      </c>
      <c r="N45" s="132">
        <f t="shared" si="6"/>
        <v>210</v>
      </c>
      <c r="O45" s="131">
        <v>13</v>
      </c>
      <c r="P45" s="87">
        <f t="shared" si="7"/>
        <v>249.5178843412327</v>
      </c>
      <c r="Q45" s="138" t="s">
        <v>57</v>
      </c>
    </row>
    <row r="46" spans="1:17" ht="15" customHeight="1">
      <c r="A46" s="18">
        <v>16</v>
      </c>
      <c r="B46" s="106" t="s">
        <v>423</v>
      </c>
      <c r="C46" s="107" t="s">
        <v>424</v>
      </c>
      <c r="D46" s="121" t="s">
        <v>56</v>
      </c>
      <c r="E46" s="43">
        <v>94</v>
      </c>
      <c r="F46" s="110">
        <v>75</v>
      </c>
      <c r="G46" s="111">
        <v>80</v>
      </c>
      <c r="H46" s="111">
        <v>85</v>
      </c>
      <c r="I46" s="83">
        <f t="shared" si="4"/>
        <v>85</v>
      </c>
      <c r="J46" s="23">
        <v>95</v>
      </c>
      <c r="K46" s="24">
        <v>100</v>
      </c>
      <c r="L46" s="24">
        <v>105</v>
      </c>
      <c r="M46" s="84">
        <f t="shared" si="5"/>
        <v>105</v>
      </c>
      <c r="N46" s="132">
        <f t="shared" si="6"/>
        <v>190</v>
      </c>
      <c r="O46" s="131">
        <v>10</v>
      </c>
      <c r="P46" s="87">
        <f t="shared" si="7"/>
        <v>216.7596929591906</v>
      </c>
      <c r="Q46" s="30" t="s">
        <v>57</v>
      </c>
    </row>
    <row r="47" spans="1:17" ht="15" customHeight="1">
      <c r="A47" s="18">
        <v>21</v>
      </c>
      <c r="B47" s="125" t="s">
        <v>425</v>
      </c>
      <c r="C47" s="126" t="s">
        <v>426</v>
      </c>
      <c r="D47" s="36" t="s">
        <v>56</v>
      </c>
      <c r="E47" s="43">
        <v>72.3</v>
      </c>
      <c r="F47" s="127">
        <v>65</v>
      </c>
      <c r="G47" s="39">
        <v>70</v>
      </c>
      <c r="H47" s="39">
        <v>75</v>
      </c>
      <c r="I47" s="83">
        <f t="shared" si="4"/>
        <v>75</v>
      </c>
      <c r="J47" s="23">
        <v>95</v>
      </c>
      <c r="K47" s="24">
        <v>100</v>
      </c>
      <c r="L47" s="24">
        <v>105</v>
      </c>
      <c r="M47" s="84">
        <f t="shared" si="5"/>
        <v>105</v>
      </c>
      <c r="N47" s="132">
        <f t="shared" si="6"/>
        <v>180</v>
      </c>
      <c r="O47" s="131">
        <v>5</v>
      </c>
      <c r="P47" s="87">
        <f t="shared" si="7"/>
        <v>235.1937012841641</v>
      </c>
      <c r="Q47" s="30" t="s">
        <v>57</v>
      </c>
    </row>
    <row r="48" spans="1:19" ht="15" customHeight="1">
      <c r="A48" s="18">
        <v>8</v>
      </c>
      <c r="B48" s="19" t="s">
        <v>427</v>
      </c>
      <c r="C48" s="20" t="s">
        <v>428</v>
      </c>
      <c r="D48" s="118" t="s">
        <v>429</v>
      </c>
      <c r="E48" s="43">
        <v>81.4</v>
      </c>
      <c r="F48" s="29">
        <v>95</v>
      </c>
      <c r="G48" s="24" t="s">
        <v>333</v>
      </c>
      <c r="H48" s="24">
        <v>105</v>
      </c>
      <c r="I48" s="83">
        <f t="shared" si="4"/>
        <v>105</v>
      </c>
      <c r="J48" s="23">
        <v>110</v>
      </c>
      <c r="K48" s="24">
        <v>115</v>
      </c>
      <c r="L48" s="24">
        <v>120</v>
      </c>
      <c r="M48" s="84">
        <f t="shared" si="5"/>
        <v>120</v>
      </c>
      <c r="N48" s="132">
        <f t="shared" si="6"/>
        <v>225</v>
      </c>
      <c r="O48" s="131">
        <v>19</v>
      </c>
      <c r="P48" s="87">
        <f t="shared" si="7"/>
        <v>274.89260263649993</v>
      </c>
      <c r="Q48" s="30" t="s">
        <v>430</v>
      </c>
      <c r="R48" s="139" t="s">
        <v>429</v>
      </c>
      <c r="S48" s="136">
        <f>SUM(O48:O50)</f>
        <v>51</v>
      </c>
    </row>
    <row r="49" spans="1:18" ht="15" customHeight="1">
      <c r="A49" s="18">
        <v>7</v>
      </c>
      <c r="B49" s="19" t="s">
        <v>431</v>
      </c>
      <c r="C49" s="20" t="s">
        <v>432</v>
      </c>
      <c r="D49" s="21" t="s">
        <v>429</v>
      </c>
      <c r="E49" s="109">
        <v>94.1</v>
      </c>
      <c r="F49" s="29">
        <v>95</v>
      </c>
      <c r="G49" s="24">
        <v>100</v>
      </c>
      <c r="H49" s="24">
        <v>115</v>
      </c>
      <c r="I49" s="83">
        <f t="shared" si="4"/>
        <v>115</v>
      </c>
      <c r="J49" s="23">
        <v>115</v>
      </c>
      <c r="K49" s="24">
        <v>120</v>
      </c>
      <c r="L49" s="24">
        <v>140</v>
      </c>
      <c r="M49" s="84">
        <f t="shared" si="5"/>
        <v>140</v>
      </c>
      <c r="N49" s="132">
        <f t="shared" si="6"/>
        <v>255</v>
      </c>
      <c r="O49" s="131">
        <v>19</v>
      </c>
      <c r="P49" s="87">
        <f t="shared" si="7"/>
        <v>290.7825703923106</v>
      </c>
      <c r="Q49" s="30" t="s">
        <v>430</v>
      </c>
      <c r="R49" s="139"/>
    </row>
    <row r="50" spans="1:17" ht="15" customHeight="1">
      <c r="A50" s="18">
        <v>13</v>
      </c>
      <c r="B50" s="46" t="s">
        <v>433</v>
      </c>
      <c r="C50" s="47" t="s">
        <v>434</v>
      </c>
      <c r="D50" s="48" t="s">
        <v>435</v>
      </c>
      <c r="E50" s="43">
        <v>69</v>
      </c>
      <c r="F50" s="50">
        <v>70</v>
      </c>
      <c r="G50" s="51" t="s">
        <v>363</v>
      </c>
      <c r="H50" s="51" t="s">
        <v>363</v>
      </c>
      <c r="I50" s="88">
        <f t="shared" si="4"/>
        <v>70</v>
      </c>
      <c r="J50" s="23">
        <v>97</v>
      </c>
      <c r="K50" s="24" t="s">
        <v>363</v>
      </c>
      <c r="L50" s="24" t="s">
        <v>363</v>
      </c>
      <c r="M50" s="89">
        <f t="shared" si="5"/>
        <v>97</v>
      </c>
      <c r="N50" s="133">
        <f t="shared" si="6"/>
        <v>167</v>
      </c>
      <c r="O50" s="131">
        <v>13</v>
      </c>
      <c r="P50" s="92">
        <f t="shared" si="7"/>
        <v>224.65834543645565</v>
      </c>
      <c r="Q50" s="97" t="s">
        <v>436</v>
      </c>
    </row>
    <row r="51" spans="1:19" ht="15" customHeight="1">
      <c r="A51" s="18">
        <v>2</v>
      </c>
      <c r="B51" s="30" t="s">
        <v>437</v>
      </c>
      <c r="C51" s="100" t="s">
        <v>438</v>
      </c>
      <c r="D51" s="52" t="s">
        <v>439</v>
      </c>
      <c r="E51" s="43">
        <v>62</v>
      </c>
      <c r="F51" s="74">
        <v>75</v>
      </c>
      <c r="G51" s="34">
        <v>82</v>
      </c>
      <c r="H51" s="34" t="s">
        <v>224</v>
      </c>
      <c r="I51" s="88">
        <f t="shared" si="4"/>
        <v>82</v>
      </c>
      <c r="J51" s="23">
        <v>95</v>
      </c>
      <c r="K51" s="24">
        <v>100</v>
      </c>
      <c r="L51" s="24" t="s">
        <v>440</v>
      </c>
      <c r="M51" s="89">
        <f t="shared" si="5"/>
        <v>100</v>
      </c>
      <c r="N51" s="133">
        <f t="shared" si="6"/>
        <v>182</v>
      </c>
      <c r="O51" s="131">
        <v>25</v>
      </c>
      <c r="P51" s="87">
        <f t="shared" si="7"/>
        <v>263.2163009014081</v>
      </c>
      <c r="Q51" s="30" t="s">
        <v>441</v>
      </c>
      <c r="R51" s="139" t="s">
        <v>439</v>
      </c>
      <c r="S51">
        <v>25</v>
      </c>
    </row>
    <row r="52" spans="1:19" ht="15" customHeight="1">
      <c r="A52" s="18">
        <v>1</v>
      </c>
      <c r="B52" s="46" t="s">
        <v>442</v>
      </c>
      <c r="C52" s="47" t="s">
        <v>443</v>
      </c>
      <c r="D52" s="48" t="s">
        <v>3</v>
      </c>
      <c r="E52" s="49">
        <v>59.9</v>
      </c>
      <c r="F52" s="50">
        <v>85</v>
      </c>
      <c r="G52" s="51">
        <v>90</v>
      </c>
      <c r="H52" s="51" t="s">
        <v>363</v>
      </c>
      <c r="I52" s="88">
        <f t="shared" si="4"/>
        <v>90</v>
      </c>
      <c r="J52" s="23">
        <v>105</v>
      </c>
      <c r="K52" s="24">
        <v>110</v>
      </c>
      <c r="L52" s="24" t="s">
        <v>444</v>
      </c>
      <c r="M52" s="89">
        <f t="shared" si="5"/>
        <v>110</v>
      </c>
      <c r="N52" s="133">
        <f t="shared" si="6"/>
        <v>200</v>
      </c>
      <c r="O52" s="131">
        <v>28</v>
      </c>
      <c r="P52" s="87">
        <f t="shared" si="7"/>
        <v>296.5701875893011</v>
      </c>
      <c r="Q52" s="30" t="s">
        <v>84</v>
      </c>
      <c r="R52" s="139" t="s">
        <v>3</v>
      </c>
      <c r="S52" s="136">
        <f>SUM(O52:O54,O80,O79,O78,O55,O56)</f>
        <v>210</v>
      </c>
    </row>
    <row r="53" spans="1:17" ht="15" customHeight="1">
      <c r="A53" s="18">
        <v>1</v>
      </c>
      <c r="B53" s="19" t="s">
        <v>445</v>
      </c>
      <c r="C53" s="20">
        <v>33402</v>
      </c>
      <c r="D53" s="21" t="s">
        <v>3</v>
      </c>
      <c r="E53" s="109">
        <v>94</v>
      </c>
      <c r="F53" s="29">
        <v>165</v>
      </c>
      <c r="G53" s="24">
        <v>172</v>
      </c>
      <c r="H53" s="24">
        <v>177</v>
      </c>
      <c r="I53" s="83">
        <f t="shared" si="4"/>
        <v>177</v>
      </c>
      <c r="J53" s="23">
        <v>200</v>
      </c>
      <c r="K53" s="24" t="s">
        <v>446</v>
      </c>
      <c r="L53" s="24">
        <v>218</v>
      </c>
      <c r="M53" s="84">
        <f t="shared" si="5"/>
        <v>218</v>
      </c>
      <c r="N53" s="132">
        <f t="shared" si="6"/>
        <v>395</v>
      </c>
      <c r="O53" s="131">
        <v>28</v>
      </c>
      <c r="P53" s="87">
        <f t="shared" si="7"/>
        <v>450.6319932572647</v>
      </c>
      <c r="Q53" s="30" t="s">
        <v>447</v>
      </c>
    </row>
    <row r="54" spans="1:17" ht="15" customHeight="1">
      <c r="A54" s="18">
        <v>1</v>
      </c>
      <c r="B54" s="19" t="s">
        <v>448</v>
      </c>
      <c r="C54" s="20" t="s">
        <v>449</v>
      </c>
      <c r="D54" s="21" t="s">
        <v>3</v>
      </c>
      <c r="E54" s="109">
        <v>105.2</v>
      </c>
      <c r="F54" s="29">
        <v>147</v>
      </c>
      <c r="G54" s="24" t="s">
        <v>450</v>
      </c>
      <c r="H54" s="24" t="s">
        <v>349</v>
      </c>
      <c r="I54" s="83">
        <f t="shared" si="4"/>
        <v>147</v>
      </c>
      <c r="J54" s="23">
        <v>170</v>
      </c>
      <c r="K54" s="24">
        <v>178</v>
      </c>
      <c r="L54" s="24">
        <v>185</v>
      </c>
      <c r="M54" s="84">
        <f t="shared" si="5"/>
        <v>185</v>
      </c>
      <c r="N54" s="132">
        <f t="shared" si="6"/>
        <v>332</v>
      </c>
      <c r="O54" s="131">
        <v>28</v>
      </c>
      <c r="P54" s="87">
        <f t="shared" si="7"/>
        <v>362.5893958908139</v>
      </c>
      <c r="Q54" s="30" t="s">
        <v>447</v>
      </c>
    </row>
    <row r="55" spans="1:17" ht="15" customHeight="1">
      <c r="A55" s="25">
        <v>2</v>
      </c>
      <c r="B55" s="30" t="s">
        <v>451</v>
      </c>
      <c r="C55" s="20" t="s">
        <v>452</v>
      </c>
      <c r="D55" s="52" t="s">
        <v>3</v>
      </c>
      <c r="E55" s="103">
        <v>122.4</v>
      </c>
      <c r="F55" s="74">
        <v>130</v>
      </c>
      <c r="G55" s="34" t="s">
        <v>453</v>
      </c>
      <c r="H55" s="34">
        <v>140</v>
      </c>
      <c r="I55" s="83">
        <f t="shared" si="4"/>
        <v>140</v>
      </c>
      <c r="J55" s="23">
        <v>165</v>
      </c>
      <c r="K55" s="24" t="s">
        <v>363</v>
      </c>
      <c r="L55" s="24" t="s">
        <v>363</v>
      </c>
      <c r="M55" s="84">
        <f t="shared" si="5"/>
        <v>165</v>
      </c>
      <c r="N55" s="132">
        <f t="shared" si="6"/>
        <v>305</v>
      </c>
      <c r="O55" s="131">
        <v>25</v>
      </c>
      <c r="P55" s="87">
        <f t="shared" si="7"/>
        <v>318.4763171249909</v>
      </c>
      <c r="Q55" s="30" t="s">
        <v>447</v>
      </c>
    </row>
    <row r="56" spans="1:17" ht="15" customHeight="1">
      <c r="A56" s="18">
        <v>3</v>
      </c>
      <c r="B56" s="19" t="s">
        <v>454</v>
      </c>
      <c r="C56" s="20" t="s">
        <v>455</v>
      </c>
      <c r="D56" s="21" t="s">
        <v>3</v>
      </c>
      <c r="E56" s="109">
        <v>64.2</v>
      </c>
      <c r="F56" s="29">
        <v>90</v>
      </c>
      <c r="G56" s="24">
        <v>93</v>
      </c>
      <c r="H56" s="24">
        <v>95</v>
      </c>
      <c r="I56" s="88">
        <f t="shared" si="4"/>
        <v>95</v>
      </c>
      <c r="J56" s="23">
        <v>110</v>
      </c>
      <c r="K56" s="24">
        <v>115</v>
      </c>
      <c r="L56" s="24" t="s">
        <v>456</v>
      </c>
      <c r="M56" s="89">
        <f t="shared" si="5"/>
        <v>115</v>
      </c>
      <c r="N56" s="133">
        <f t="shared" si="6"/>
        <v>210</v>
      </c>
      <c r="O56" s="131">
        <v>23</v>
      </c>
      <c r="P56" s="87">
        <f t="shared" si="7"/>
        <v>296.3720839910854</v>
      </c>
      <c r="Q56" s="30" t="s">
        <v>87</v>
      </c>
    </row>
    <row r="57" spans="1:17" ht="15" customHeight="1">
      <c r="A57" s="25">
        <v>3</v>
      </c>
      <c r="B57" s="30" t="s">
        <v>457</v>
      </c>
      <c r="C57" s="20" t="s">
        <v>458</v>
      </c>
      <c r="D57" s="52" t="s">
        <v>3</v>
      </c>
      <c r="E57" s="53">
        <v>92.6</v>
      </c>
      <c r="F57" s="33">
        <v>120</v>
      </c>
      <c r="G57" s="34">
        <v>125</v>
      </c>
      <c r="H57" s="34">
        <v>127</v>
      </c>
      <c r="I57" s="83">
        <f t="shared" si="4"/>
        <v>127</v>
      </c>
      <c r="J57" s="23">
        <v>140</v>
      </c>
      <c r="K57" s="24">
        <v>145</v>
      </c>
      <c r="L57" s="24">
        <v>150</v>
      </c>
      <c r="M57" s="84">
        <f t="shared" si="5"/>
        <v>150</v>
      </c>
      <c r="N57" s="85">
        <f t="shared" si="6"/>
        <v>277</v>
      </c>
      <c r="O57" s="131">
        <v>23</v>
      </c>
      <c r="P57" s="87">
        <f t="shared" si="7"/>
        <v>318.0660462366272</v>
      </c>
      <c r="Q57" s="30" t="s">
        <v>447</v>
      </c>
    </row>
    <row r="58" spans="1:17" ht="15" customHeight="1">
      <c r="A58" s="18">
        <v>3</v>
      </c>
      <c r="B58" s="19" t="s">
        <v>459</v>
      </c>
      <c r="C58" s="26" t="s">
        <v>460</v>
      </c>
      <c r="D58" s="21" t="s">
        <v>3</v>
      </c>
      <c r="E58" s="22">
        <v>122.6</v>
      </c>
      <c r="F58" s="23">
        <v>125</v>
      </c>
      <c r="G58" s="24">
        <v>131</v>
      </c>
      <c r="H58" s="24">
        <v>135</v>
      </c>
      <c r="I58" s="83">
        <f t="shared" si="4"/>
        <v>135</v>
      </c>
      <c r="J58" s="23">
        <v>155</v>
      </c>
      <c r="K58" s="24">
        <v>160</v>
      </c>
      <c r="L58" s="24" t="s">
        <v>461</v>
      </c>
      <c r="M58" s="84">
        <f t="shared" si="5"/>
        <v>160</v>
      </c>
      <c r="N58" s="85">
        <f t="shared" si="6"/>
        <v>295</v>
      </c>
      <c r="O58" s="131">
        <v>23</v>
      </c>
      <c r="P58" s="87">
        <f t="shared" si="7"/>
        <v>307.91193595614595</v>
      </c>
      <c r="Q58" s="96" t="s">
        <v>447</v>
      </c>
    </row>
    <row r="59" spans="1:17" ht="15" customHeight="1">
      <c r="A59" s="18">
        <v>5</v>
      </c>
      <c r="B59" s="30" t="s">
        <v>462</v>
      </c>
      <c r="C59" s="26" t="s">
        <v>463</v>
      </c>
      <c r="D59" s="52" t="s">
        <v>3</v>
      </c>
      <c r="E59" s="53">
        <v>54.3</v>
      </c>
      <c r="F59" s="33"/>
      <c r="G59" s="34"/>
      <c r="H59" s="34"/>
      <c r="I59" s="83"/>
      <c r="J59" s="23"/>
      <c r="K59" s="24"/>
      <c r="L59" s="24"/>
      <c r="M59" s="84"/>
      <c r="N59" s="85"/>
      <c r="O59" s="131">
        <v>21</v>
      </c>
      <c r="P59" s="87" t="s">
        <v>464</v>
      </c>
      <c r="Q59" s="30" t="s">
        <v>84</v>
      </c>
    </row>
    <row r="60" spans="1:17" ht="15" customHeight="1">
      <c r="A60" s="18">
        <v>6</v>
      </c>
      <c r="B60" s="46" t="s">
        <v>465</v>
      </c>
      <c r="C60" s="47" t="s">
        <v>466</v>
      </c>
      <c r="D60" s="128" t="s">
        <v>3</v>
      </c>
      <c r="E60" s="53">
        <v>60.5</v>
      </c>
      <c r="F60" s="56">
        <v>70</v>
      </c>
      <c r="G60" s="51">
        <v>73</v>
      </c>
      <c r="H60" s="51">
        <v>75</v>
      </c>
      <c r="I60" s="88">
        <f aca="true" t="shared" si="8" ref="I60:I97">MAX(F60:H60)</f>
        <v>75</v>
      </c>
      <c r="J60" s="23">
        <v>85</v>
      </c>
      <c r="K60" s="24">
        <v>88</v>
      </c>
      <c r="L60" s="24" t="s">
        <v>273</v>
      </c>
      <c r="M60" s="89">
        <f aca="true" t="shared" si="9" ref="M60:M97">MAX(J60:L60)</f>
        <v>88</v>
      </c>
      <c r="N60" s="90">
        <f aca="true" t="shared" si="10" ref="N60:N97">SUM(I60,M60)</f>
        <v>163</v>
      </c>
      <c r="O60" s="131">
        <v>20</v>
      </c>
      <c r="P60" s="92">
        <f aca="true" t="shared" si="11" ref="P60:P97">IF(ISERROR(N60*10^(0.794358141*(LOG10(E60/174.393))^2)),"",N60*10^(0.794358141*(LOG10(E60/174.393))^2))</f>
        <v>239.94318898191707</v>
      </c>
      <c r="Q60" s="63" t="s">
        <v>467</v>
      </c>
    </row>
    <row r="61" spans="1:17" ht="15" customHeight="1">
      <c r="A61" s="18">
        <v>7</v>
      </c>
      <c r="B61" s="19" t="s">
        <v>468</v>
      </c>
      <c r="C61" s="129" t="s">
        <v>469</v>
      </c>
      <c r="D61" s="21" t="s">
        <v>3</v>
      </c>
      <c r="E61" s="54">
        <v>80.2</v>
      </c>
      <c r="F61" s="29">
        <v>95</v>
      </c>
      <c r="G61" s="24">
        <v>100</v>
      </c>
      <c r="H61" s="24">
        <v>105</v>
      </c>
      <c r="I61" s="83">
        <f t="shared" si="8"/>
        <v>105</v>
      </c>
      <c r="J61" s="23">
        <v>120</v>
      </c>
      <c r="K61" s="24">
        <v>125</v>
      </c>
      <c r="L61" s="24">
        <v>130</v>
      </c>
      <c r="M61" s="84">
        <f t="shared" si="9"/>
        <v>130</v>
      </c>
      <c r="N61" s="85">
        <f t="shared" si="10"/>
        <v>235</v>
      </c>
      <c r="O61" s="131">
        <v>20</v>
      </c>
      <c r="P61" s="87">
        <f t="shared" si="11"/>
        <v>289.3825350862598</v>
      </c>
      <c r="Q61" s="96" t="s">
        <v>87</v>
      </c>
    </row>
    <row r="62" spans="1:17" ht="15" customHeight="1">
      <c r="A62" s="25">
        <v>8</v>
      </c>
      <c r="B62" s="19" t="s">
        <v>470</v>
      </c>
      <c r="C62" s="20" t="s">
        <v>471</v>
      </c>
      <c r="D62" s="21" t="s">
        <v>3</v>
      </c>
      <c r="E62" s="54">
        <v>75.5</v>
      </c>
      <c r="F62" s="29">
        <v>90</v>
      </c>
      <c r="G62" s="24">
        <v>95</v>
      </c>
      <c r="H62" s="24">
        <v>100</v>
      </c>
      <c r="I62" s="83">
        <f t="shared" si="8"/>
        <v>100</v>
      </c>
      <c r="J62" s="23">
        <v>110</v>
      </c>
      <c r="K62" s="24">
        <v>115</v>
      </c>
      <c r="L62" s="24">
        <v>120</v>
      </c>
      <c r="M62" s="84">
        <f t="shared" si="9"/>
        <v>120</v>
      </c>
      <c r="N62" s="85">
        <f t="shared" si="10"/>
        <v>220</v>
      </c>
      <c r="O62" s="131">
        <v>18</v>
      </c>
      <c r="P62" s="87">
        <f t="shared" si="11"/>
        <v>280.1756741404659</v>
      </c>
      <c r="Q62" s="30" t="s">
        <v>87</v>
      </c>
    </row>
    <row r="63" spans="1:17" ht="15" customHeight="1">
      <c r="A63" s="18">
        <v>9</v>
      </c>
      <c r="B63" s="19" t="s">
        <v>472</v>
      </c>
      <c r="C63" s="20" t="s">
        <v>473</v>
      </c>
      <c r="D63" s="21" t="s">
        <v>3</v>
      </c>
      <c r="E63" s="54">
        <v>76.2</v>
      </c>
      <c r="F63" s="29">
        <v>90</v>
      </c>
      <c r="G63" s="24">
        <v>95</v>
      </c>
      <c r="H63" s="24">
        <v>100</v>
      </c>
      <c r="I63" s="83">
        <f t="shared" si="8"/>
        <v>100</v>
      </c>
      <c r="J63" s="23">
        <v>110</v>
      </c>
      <c r="K63" s="24">
        <v>105</v>
      </c>
      <c r="L63" s="24">
        <v>120</v>
      </c>
      <c r="M63" s="84">
        <f t="shared" si="9"/>
        <v>120</v>
      </c>
      <c r="N63" s="132">
        <f t="shared" si="10"/>
        <v>220</v>
      </c>
      <c r="O63" s="131">
        <v>17</v>
      </c>
      <c r="P63" s="87">
        <f t="shared" si="11"/>
        <v>278.69426940883966</v>
      </c>
      <c r="Q63" s="30" t="s">
        <v>84</v>
      </c>
    </row>
    <row r="64" spans="1:17" ht="15" customHeight="1">
      <c r="A64" s="25">
        <v>9</v>
      </c>
      <c r="B64" s="30" t="s">
        <v>474</v>
      </c>
      <c r="C64" s="26" t="s">
        <v>475</v>
      </c>
      <c r="D64" s="52" t="s">
        <v>3</v>
      </c>
      <c r="E64" s="54">
        <v>87.9</v>
      </c>
      <c r="F64" s="74">
        <v>100</v>
      </c>
      <c r="G64" s="34">
        <v>105</v>
      </c>
      <c r="H64" s="34">
        <v>110</v>
      </c>
      <c r="I64" s="83">
        <f t="shared" si="8"/>
        <v>110</v>
      </c>
      <c r="J64" s="23">
        <v>125</v>
      </c>
      <c r="K64" s="24">
        <v>132</v>
      </c>
      <c r="L64" s="24" t="s">
        <v>359</v>
      </c>
      <c r="M64" s="84">
        <f t="shared" si="9"/>
        <v>132</v>
      </c>
      <c r="N64" s="132">
        <f t="shared" si="10"/>
        <v>242</v>
      </c>
      <c r="O64" s="131">
        <v>17</v>
      </c>
      <c r="P64" s="87">
        <f t="shared" si="11"/>
        <v>284.53783012095903</v>
      </c>
      <c r="Q64" s="30" t="s">
        <v>84</v>
      </c>
    </row>
    <row r="65" spans="1:17" ht="15" customHeight="1">
      <c r="A65" s="18">
        <v>11</v>
      </c>
      <c r="B65" s="19" t="s">
        <v>476</v>
      </c>
      <c r="C65" s="129" t="s">
        <v>477</v>
      </c>
      <c r="D65" s="21" t="s">
        <v>3</v>
      </c>
      <c r="E65" s="54">
        <v>84.2</v>
      </c>
      <c r="F65" s="29">
        <v>90</v>
      </c>
      <c r="G65" s="24">
        <v>95</v>
      </c>
      <c r="H65" s="24">
        <v>100</v>
      </c>
      <c r="I65" s="83">
        <f t="shared" si="8"/>
        <v>100</v>
      </c>
      <c r="J65" s="23">
        <v>120</v>
      </c>
      <c r="K65" s="24" t="s">
        <v>478</v>
      </c>
      <c r="L65" s="24">
        <v>125</v>
      </c>
      <c r="M65" s="84">
        <f t="shared" si="9"/>
        <v>125</v>
      </c>
      <c r="N65" s="132">
        <f t="shared" si="10"/>
        <v>225</v>
      </c>
      <c r="O65" s="131">
        <v>16</v>
      </c>
      <c r="P65" s="87">
        <f t="shared" si="11"/>
        <v>270.15493292460064</v>
      </c>
      <c r="Q65" s="30" t="s">
        <v>87</v>
      </c>
    </row>
    <row r="66" spans="1:17" ht="15" customHeight="1">
      <c r="A66" s="18">
        <v>11</v>
      </c>
      <c r="B66" s="19" t="s">
        <v>479</v>
      </c>
      <c r="C66" s="20" t="s">
        <v>480</v>
      </c>
      <c r="D66" s="21" t="s">
        <v>3</v>
      </c>
      <c r="E66" s="54">
        <v>59</v>
      </c>
      <c r="F66" s="29">
        <v>63</v>
      </c>
      <c r="G66" s="24">
        <v>66</v>
      </c>
      <c r="H66" s="24">
        <v>68</v>
      </c>
      <c r="I66" s="83">
        <f t="shared" si="8"/>
        <v>68</v>
      </c>
      <c r="J66" s="23">
        <v>72</v>
      </c>
      <c r="K66" s="24">
        <v>75</v>
      </c>
      <c r="L66" s="24" t="s">
        <v>481</v>
      </c>
      <c r="M66" s="84">
        <f t="shared" si="9"/>
        <v>75</v>
      </c>
      <c r="N66" s="132">
        <f t="shared" si="10"/>
        <v>143</v>
      </c>
      <c r="O66" s="131">
        <v>15</v>
      </c>
      <c r="P66" s="87">
        <f t="shared" si="11"/>
        <v>214.44486744700788</v>
      </c>
      <c r="Q66" s="96" t="s">
        <v>467</v>
      </c>
    </row>
    <row r="67" spans="1:17" ht="15" customHeight="1">
      <c r="A67" s="25">
        <v>12</v>
      </c>
      <c r="B67" s="106" t="s">
        <v>482</v>
      </c>
      <c r="C67" s="107" t="s">
        <v>483</v>
      </c>
      <c r="D67" s="108" t="s">
        <v>3</v>
      </c>
      <c r="E67" s="43">
        <v>85</v>
      </c>
      <c r="F67" s="110">
        <v>90</v>
      </c>
      <c r="G67" s="111">
        <v>95</v>
      </c>
      <c r="H67" s="111">
        <v>100</v>
      </c>
      <c r="I67" s="83">
        <f t="shared" si="8"/>
        <v>100</v>
      </c>
      <c r="J67" s="23">
        <v>110</v>
      </c>
      <c r="K67" s="24">
        <v>115</v>
      </c>
      <c r="L67" s="24">
        <v>120</v>
      </c>
      <c r="M67" s="84">
        <f t="shared" si="9"/>
        <v>120</v>
      </c>
      <c r="N67" s="132">
        <f t="shared" si="10"/>
        <v>220</v>
      </c>
      <c r="O67" s="131">
        <v>15</v>
      </c>
      <c r="P67" s="87">
        <f t="shared" si="11"/>
        <v>262.907681352351</v>
      </c>
      <c r="Q67" s="137" t="s">
        <v>57</v>
      </c>
    </row>
    <row r="68" spans="1:17" ht="15" customHeight="1">
      <c r="A68" s="18">
        <v>11</v>
      </c>
      <c r="B68" s="106" t="s">
        <v>484</v>
      </c>
      <c r="C68" s="140" t="s">
        <v>485</v>
      </c>
      <c r="D68" s="108" t="s">
        <v>3</v>
      </c>
      <c r="E68" s="109">
        <v>87</v>
      </c>
      <c r="F68" s="110">
        <v>90</v>
      </c>
      <c r="G68" s="111">
        <v>95</v>
      </c>
      <c r="H68" s="111">
        <v>100</v>
      </c>
      <c r="I68" s="83">
        <f t="shared" si="8"/>
        <v>100</v>
      </c>
      <c r="J68" s="23">
        <v>110</v>
      </c>
      <c r="K68" s="24">
        <v>115</v>
      </c>
      <c r="L68" s="24">
        <v>120</v>
      </c>
      <c r="M68" s="84">
        <f t="shared" si="9"/>
        <v>120</v>
      </c>
      <c r="N68" s="132">
        <f t="shared" si="10"/>
        <v>220</v>
      </c>
      <c r="O68" s="131">
        <v>15</v>
      </c>
      <c r="P68" s="87">
        <f t="shared" si="11"/>
        <v>259.9417395097373</v>
      </c>
      <c r="Q68" s="96" t="s">
        <v>87</v>
      </c>
    </row>
    <row r="69" spans="1:17" ht="15" customHeight="1">
      <c r="A69" s="18">
        <v>12</v>
      </c>
      <c r="B69" s="141" t="s">
        <v>486</v>
      </c>
      <c r="C69" s="142" t="s">
        <v>487</v>
      </c>
      <c r="D69" s="143" t="s">
        <v>3</v>
      </c>
      <c r="E69" s="43">
        <v>44.6</v>
      </c>
      <c r="F69" s="144">
        <v>42</v>
      </c>
      <c r="G69" s="145" t="s">
        <v>233</v>
      </c>
      <c r="H69" s="145">
        <v>45</v>
      </c>
      <c r="I69" s="88">
        <f t="shared" si="8"/>
        <v>45</v>
      </c>
      <c r="J69" s="23">
        <v>55</v>
      </c>
      <c r="K69" s="24">
        <v>58</v>
      </c>
      <c r="L69" s="24">
        <v>60</v>
      </c>
      <c r="M69" s="89">
        <f t="shared" si="9"/>
        <v>60</v>
      </c>
      <c r="N69" s="133">
        <f t="shared" si="10"/>
        <v>105</v>
      </c>
      <c r="O69" s="131">
        <v>14</v>
      </c>
      <c r="P69" s="92">
        <f t="shared" si="11"/>
        <v>199.41870888197565</v>
      </c>
      <c r="Q69" s="97" t="s">
        <v>87</v>
      </c>
    </row>
    <row r="70" spans="1:17" ht="15" customHeight="1">
      <c r="A70" s="25">
        <v>12</v>
      </c>
      <c r="B70" s="106" t="s">
        <v>488</v>
      </c>
      <c r="C70" s="107" t="s">
        <v>489</v>
      </c>
      <c r="D70" s="108" t="s">
        <v>3</v>
      </c>
      <c r="E70" s="43">
        <v>86</v>
      </c>
      <c r="F70" s="110">
        <v>80</v>
      </c>
      <c r="G70" s="111">
        <v>85</v>
      </c>
      <c r="H70" s="111">
        <v>90</v>
      </c>
      <c r="I70" s="83">
        <f t="shared" si="8"/>
        <v>90</v>
      </c>
      <c r="J70" s="23">
        <v>115</v>
      </c>
      <c r="K70" s="24">
        <v>120</v>
      </c>
      <c r="L70" s="24">
        <v>125</v>
      </c>
      <c r="M70" s="84">
        <f t="shared" si="9"/>
        <v>125</v>
      </c>
      <c r="N70" s="132">
        <f t="shared" si="10"/>
        <v>215</v>
      </c>
      <c r="O70" s="131">
        <v>14</v>
      </c>
      <c r="P70" s="87">
        <f t="shared" si="11"/>
        <v>255.45878634935727</v>
      </c>
      <c r="Q70" s="159" t="s">
        <v>490</v>
      </c>
    </row>
    <row r="71" spans="1:17" ht="15" customHeight="1">
      <c r="A71" s="18">
        <v>16</v>
      </c>
      <c r="B71" s="146" t="s">
        <v>491</v>
      </c>
      <c r="C71" s="147" t="s">
        <v>492</v>
      </c>
      <c r="D71" s="148" t="s">
        <v>3</v>
      </c>
      <c r="E71" s="43">
        <v>83.9</v>
      </c>
      <c r="F71" s="149" t="s">
        <v>287</v>
      </c>
      <c r="G71" s="150">
        <v>80</v>
      </c>
      <c r="H71" s="150">
        <v>85</v>
      </c>
      <c r="I71" s="83">
        <f t="shared" si="8"/>
        <v>85</v>
      </c>
      <c r="J71" s="23">
        <v>110</v>
      </c>
      <c r="K71" s="24">
        <v>115</v>
      </c>
      <c r="L71" s="24" t="s">
        <v>317</v>
      </c>
      <c r="M71" s="84">
        <f t="shared" si="9"/>
        <v>115</v>
      </c>
      <c r="N71" s="132">
        <f t="shared" si="10"/>
        <v>200</v>
      </c>
      <c r="O71" s="131">
        <v>11</v>
      </c>
      <c r="P71" s="87">
        <f t="shared" si="11"/>
        <v>240.56976361561576</v>
      </c>
      <c r="Q71" s="30" t="s">
        <v>84</v>
      </c>
    </row>
    <row r="72" spans="1:17" ht="15" customHeight="1">
      <c r="A72" s="25">
        <v>15</v>
      </c>
      <c r="B72" s="30" t="s">
        <v>493</v>
      </c>
      <c r="C72" s="26" t="s">
        <v>494</v>
      </c>
      <c r="D72" s="52" t="s">
        <v>3</v>
      </c>
      <c r="E72" s="43">
        <v>99</v>
      </c>
      <c r="F72" s="74">
        <v>82</v>
      </c>
      <c r="G72" s="34">
        <v>87</v>
      </c>
      <c r="H72" s="34">
        <v>90</v>
      </c>
      <c r="I72" s="88">
        <f t="shared" si="8"/>
        <v>90</v>
      </c>
      <c r="J72" s="23">
        <v>110</v>
      </c>
      <c r="K72" s="24">
        <v>115</v>
      </c>
      <c r="L72" s="24">
        <v>117</v>
      </c>
      <c r="M72" s="89">
        <f t="shared" si="9"/>
        <v>117</v>
      </c>
      <c r="N72" s="133">
        <f t="shared" si="10"/>
        <v>207</v>
      </c>
      <c r="O72" s="131">
        <v>11</v>
      </c>
      <c r="P72" s="92">
        <f t="shared" si="11"/>
        <v>231.20661066399038</v>
      </c>
      <c r="Q72" s="160" t="s">
        <v>490</v>
      </c>
    </row>
    <row r="73" spans="1:17" ht="15" customHeight="1">
      <c r="A73" s="18">
        <v>16</v>
      </c>
      <c r="B73" s="19" t="s">
        <v>495</v>
      </c>
      <c r="C73" s="20" t="s">
        <v>496</v>
      </c>
      <c r="D73" s="21" t="s">
        <v>3</v>
      </c>
      <c r="E73" s="43">
        <v>74.5</v>
      </c>
      <c r="F73" s="29">
        <v>85</v>
      </c>
      <c r="G73" s="24" t="s">
        <v>243</v>
      </c>
      <c r="H73" s="24" t="s">
        <v>243</v>
      </c>
      <c r="I73" s="83">
        <f t="shared" si="8"/>
        <v>85</v>
      </c>
      <c r="J73" s="23">
        <v>105</v>
      </c>
      <c r="K73" s="24" t="s">
        <v>244</v>
      </c>
      <c r="L73" s="24" t="s">
        <v>244</v>
      </c>
      <c r="M73" s="84">
        <f t="shared" si="9"/>
        <v>105</v>
      </c>
      <c r="N73" s="132">
        <f t="shared" si="10"/>
        <v>190</v>
      </c>
      <c r="O73" s="131">
        <v>10</v>
      </c>
      <c r="P73" s="87">
        <f t="shared" si="11"/>
        <v>243.8556626717988</v>
      </c>
      <c r="Q73" s="30" t="s">
        <v>84</v>
      </c>
    </row>
    <row r="74" spans="1:17" ht="15" customHeight="1">
      <c r="A74" s="25">
        <v>17</v>
      </c>
      <c r="B74" s="125" t="s">
        <v>497</v>
      </c>
      <c r="C74" s="126" t="s">
        <v>498</v>
      </c>
      <c r="D74" s="36" t="s">
        <v>3</v>
      </c>
      <c r="E74" s="43">
        <v>72.3</v>
      </c>
      <c r="F74" s="127">
        <v>82</v>
      </c>
      <c r="G74" s="39" t="s">
        <v>499</v>
      </c>
      <c r="H74" s="39" t="s">
        <v>499</v>
      </c>
      <c r="I74" s="83">
        <f t="shared" si="8"/>
        <v>82</v>
      </c>
      <c r="J74" s="23">
        <v>103</v>
      </c>
      <c r="K74" s="24" t="s">
        <v>225</v>
      </c>
      <c r="L74" s="24" t="s">
        <v>225</v>
      </c>
      <c r="M74" s="84">
        <f t="shared" si="9"/>
        <v>103</v>
      </c>
      <c r="N74" s="132">
        <f t="shared" si="10"/>
        <v>185</v>
      </c>
      <c r="O74" s="131">
        <v>9</v>
      </c>
      <c r="P74" s="87">
        <f t="shared" si="11"/>
        <v>241.72685965316865</v>
      </c>
      <c r="Q74" s="30" t="s">
        <v>84</v>
      </c>
    </row>
    <row r="75" spans="1:17" ht="15" customHeight="1">
      <c r="A75" s="18">
        <v>17</v>
      </c>
      <c r="B75" s="30" t="s">
        <v>500</v>
      </c>
      <c r="C75" s="26" t="s">
        <v>477</v>
      </c>
      <c r="D75" s="52" t="s">
        <v>3</v>
      </c>
      <c r="E75" s="43">
        <v>96.8</v>
      </c>
      <c r="F75" s="74">
        <v>80</v>
      </c>
      <c r="G75" s="34">
        <v>85</v>
      </c>
      <c r="H75" s="151">
        <v>87</v>
      </c>
      <c r="I75" s="88">
        <f t="shared" si="8"/>
        <v>87</v>
      </c>
      <c r="J75" s="23">
        <v>100</v>
      </c>
      <c r="K75" s="24">
        <v>105</v>
      </c>
      <c r="L75" s="24">
        <v>108</v>
      </c>
      <c r="M75" s="89">
        <f t="shared" si="9"/>
        <v>108</v>
      </c>
      <c r="N75" s="133">
        <f t="shared" si="10"/>
        <v>195</v>
      </c>
      <c r="O75" s="131">
        <v>9</v>
      </c>
      <c r="P75" s="92">
        <f t="shared" si="11"/>
        <v>219.76215953482017</v>
      </c>
      <c r="Q75" s="30" t="s">
        <v>467</v>
      </c>
    </row>
    <row r="76" spans="1:17" ht="15" customHeight="1">
      <c r="A76" s="18">
        <v>19</v>
      </c>
      <c r="B76" s="46" t="s">
        <v>501</v>
      </c>
      <c r="C76" s="120" t="s">
        <v>502</v>
      </c>
      <c r="D76" s="48" t="s">
        <v>3</v>
      </c>
      <c r="E76" s="43">
        <v>80.1</v>
      </c>
      <c r="F76" s="50">
        <v>70</v>
      </c>
      <c r="G76" s="51">
        <v>75</v>
      </c>
      <c r="H76" s="51">
        <v>80</v>
      </c>
      <c r="I76" s="88">
        <f t="shared" si="8"/>
        <v>80</v>
      </c>
      <c r="J76" s="23">
        <v>100</v>
      </c>
      <c r="K76" s="24">
        <v>105</v>
      </c>
      <c r="L76" s="24">
        <v>107</v>
      </c>
      <c r="M76" s="89">
        <f t="shared" si="9"/>
        <v>107</v>
      </c>
      <c r="N76" s="133">
        <f t="shared" si="10"/>
        <v>187</v>
      </c>
      <c r="O76" s="131">
        <v>8</v>
      </c>
      <c r="P76" s="92">
        <f t="shared" si="11"/>
        <v>230.4287722960909</v>
      </c>
      <c r="Q76" s="63" t="s">
        <v>87</v>
      </c>
    </row>
    <row r="77" spans="1:17" ht="15" customHeight="1">
      <c r="A77" s="18">
        <v>22</v>
      </c>
      <c r="B77" s="46" t="s">
        <v>503</v>
      </c>
      <c r="C77" s="120" t="s">
        <v>504</v>
      </c>
      <c r="D77" s="48" t="s">
        <v>3</v>
      </c>
      <c r="E77" s="43">
        <v>82.1</v>
      </c>
      <c r="F77" s="50">
        <v>70</v>
      </c>
      <c r="G77" s="51">
        <v>75</v>
      </c>
      <c r="H77" s="51">
        <v>80</v>
      </c>
      <c r="I77" s="88">
        <f t="shared" si="8"/>
        <v>80</v>
      </c>
      <c r="J77" s="23">
        <v>90</v>
      </c>
      <c r="K77" s="24">
        <v>95</v>
      </c>
      <c r="L77" s="24">
        <v>100</v>
      </c>
      <c r="M77" s="89">
        <f t="shared" si="9"/>
        <v>100</v>
      </c>
      <c r="N77" s="133">
        <f t="shared" si="10"/>
        <v>180</v>
      </c>
      <c r="O77" s="131">
        <v>5</v>
      </c>
      <c r="P77" s="92">
        <f t="shared" si="11"/>
        <v>218.93189026424977</v>
      </c>
      <c r="Q77" s="97" t="s">
        <v>87</v>
      </c>
    </row>
    <row r="78" spans="1:17" ht="15" customHeight="1">
      <c r="A78" s="18">
        <v>2</v>
      </c>
      <c r="B78" s="19" t="s">
        <v>505</v>
      </c>
      <c r="C78" s="20" t="s">
        <v>506</v>
      </c>
      <c r="D78" s="27" t="s">
        <v>507</v>
      </c>
      <c r="E78" s="109">
        <v>84.9</v>
      </c>
      <c r="F78" s="29">
        <v>115</v>
      </c>
      <c r="G78" s="24">
        <v>120</v>
      </c>
      <c r="H78" s="24">
        <v>125</v>
      </c>
      <c r="I78" s="83">
        <f t="shared" si="8"/>
        <v>125</v>
      </c>
      <c r="J78" s="23" t="s">
        <v>318</v>
      </c>
      <c r="K78" s="24">
        <v>145</v>
      </c>
      <c r="L78" s="24" t="s">
        <v>508</v>
      </c>
      <c r="M78" s="84">
        <f t="shared" si="9"/>
        <v>145</v>
      </c>
      <c r="N78" s="132">
        <f t="shared" si="10"/>
        <v>270</v>
      </c>
      <c r="O78" s="131">
        <v>25</v>
      </c>
      <c r="P78" s="87">
        <f t="shared" si="11"/>
        <v>322.84797324598105</v>
      </c>
      <c r="Q78" s="95" t="s">
        <v>509</v>
      </c>
    </row>
    <row r="79" spans="1:17" ht="15" customHeight="1">
      <c r="A79" s="18">
        <v>2</v>
      </c>
      <c r="B79" s="19" t="s">
        <v>510</v>
      </c>
      <c r="C79" s="20" t="s">
        <v>511</v>
      </c>
      <c r="D79" s="21" t="s">
        <v>512</v>
      </c>
      <c r="E79" s="109">
        <v>91.45</v>
      </c>
      <c r="F79" s="29">
        <v>135</v>
      </c>
      <c r="G79" s="24">
        <v>142</v>
      </c>
      <c r="H79" s="24" t="s">
        <v>513</v>
      </c>
      <c r="I79" s="83">
        <f t="shared" si="8"/>
        <v>142</v>
      </c>
      <c r="J79" s="23">
        <v>165</v>
      </c>
      <c r="K79" s="24" t="s">
        <v>363</v>
      </c>
      <c r="L79" s="24" t="s">
        <v>363</v>
      </c>
      <c r="M79" s="84">
        <f t="shared" si="9"/>
        <v>165</v>
      </c>
      <c r="N79" s="132">
        <f t="shared" si="10"/>
        <v>307</v>
      </c>
      <c r="O79" s="131">
        <v>25</v>
      </c>
      <c r="P79" s="87">
        <f t="shared" si="11"/>
        <v>354.4620698772231</v>
      </c>
      <c r="Q79" s="95" t="s">
        <v>514</v>
      </c>
    </row>
    <row r="80" spans="1:17" ht="15" customHeight="1">
      <c r="A80" s="18">
        <v>1</v>
      </c>
      <c r="B80" s="19" t="s">
        <v>515</v>
      </c>
      <c r="C80" s="26" t="s">
        <v>511</v>
      </c>
      <c r="D80" s="21" t="s">
        <v>516</v>
      </c>
      <c r="E80" s="109">
        <v>75.9</v>
      </c>
      <c r="F80" s="29">
        <v>112</v>
      </c>
      <c r="G80" s="24">
        <v>116</v>
      </c>
      <c r="H80" s="24">
        <v>119</v>
      </c>
      <c r="I80" s="83">
        <f t="shared" si="8"/>
        <v>119</v>
      </c>
      <c r="J80" s="23">
        <v>140</v>
      </c>
      <c r="K80" s="24" t="s">
        <v>392</v>
      </c>
      <c r="L80" s="24">
        <v>146</v>
      </c>
      <c r="M80" s="84">
        <f t="shared" si="9"/>
        <v>146</v>
      </c>
      <c r="N80" s="132">
        <f t="shared" si="10"/>
        <v>265</v>
      </c>
      <c r="O80" s="131">
        <v>28</v>
      </c>
      <c r="P80" s="87">
        <f t="shared" si="11"/>
        <v>336.45907403466856</v>
      </c>
      <c r="Q80" s="161" t="s">
        <v>517</v>
      </c>
    </row>
    <row r="81" spans="1:19" ht="15" customHeight="1">
      <c r="A81" s="18">
        <v>4</v>
      </c>
      <c r="B81" s="30" t="s">
        <v>518</v>
      </c>
      <c r="C81" s="20" t="s">
        <v>519</v>
      </c>
      <c r="D81" s="52" t="s">
        <v>41</v>
      </c>
      <c r="E81" s="43">
        <v>68.55</v>
      </c>
      <c r="F81" s="74" t="s">
        <v>355</v>
      </c>
      <c r="G81" s="34">
        <v>85</v>
      </c>
      <c r="H81" s="34">
        <v>90</v>
      </c>
      <c r="I81" s="88">
        <f t="shared" si="8"/>
        <v>90</v>
      </c>
      <c r="J81" s="23">
        <v>107</v>
      </c>
      <c r="K81" s="24">
        <v>112</v>
      </c>
      <c r="L81" s="24">
        <v>115</v>
      </c>
      <c r="M81" s="89">
        <f t="shared" si="9"/>
        <v>115</v>
      </c>
      <c r="N81" s="133">
        <f t="shared" si="10"/>
        <v>205</v>
      </c>
      <c r="O81" s="131">
        <v>22</v>
      </c>
      <c r="P81" s="87">
        <f t="shared" si="11"/>
        <v>276.9391007515526</v>
      </c>
      <c r="Q81" s="30" t="s">
        <v>42</v>
      </c>
      <c r="R81" s="139" t="s">
        <v>41</v>
      </c>
      <c r="S81" s="136">
        <f>SUM(O81:O86)</f>
        <v>76</v>
      </c>
    </row>
    <row r="82" spans="1:17" ht="15" customHeight="1">
      <c r="A82" s="25">
        <v>5</v>
      </c>
      <c r="B82" s="30" t="s">
        <v>520</v>
      </c>
      <c r="C82" s="20" t="s">
        <v>521</v>
      </c>
      <c r="D82" s="52" t="s">
        <v>41</v>
      </c>
      <c r="E82" s="32">
        <v>76.9</v>
      </c>
      <c r="F82" s="33">
        <v>110</v>
      </c>
      <c r="G82" s="34" t="s">
        <v>401</v>
      </c>
      <c r="H82" s="34" t="s">
        <v>401</v>
      </c>
      <c r="I82" s="83">
        <f t="shared" si="8"/>
        <v>110</v>
      </c>
      <c r="J82" s="23">
        <v>140</v>
      </c>
      <c r="K82" s="24" t="s">
        <v>392</v>
      </c>
      <c r="L82" s="24" t="s">
        <v>392</v>
      </c>
      <c r="M82" s="84">
        <f t="shared" si="9"/>
        <v>140</v>
      </c>
      <c r="N82" s="85">
        <f t="shared" si="10"/>
        <v>250</v>
      </c>
      <c r="O82" s="131">
        <v>21</v>
      </c>
      <c r="P82" s="87">
        <f t="shared" si="11"/>
        <v>315.0570529722721</v>
      </c>
      <c r="Q82" s="30" t="s">
        <v>42</v>
      </c>
    </row>
    <row r="83" spans="1:17" ht="15" customHeight="1">
      <c r="A83" s="18">
        <v>14</v>
      </c>
      <c r="B83" s="30" t="s">
        <v>522</v>
      </c>
      <c r="C83" s="100" t="s">
        <v>523</v>
      </c>
      <c r="D83" s="52" t="s">
        <v>41</v>
      </c>
      <c r="E83" s="53">
        <v>92.1</v>
      </c>
      <c r="F83" s="33">
        <v>75</v>
      </c>
      <c r="G83" s="34">
        <v>80</v>
      </c>
      <c r="H83" s="34">
        <v>85</v>
      </c>
      <c r="I83" s="83">
        <f t="shared" si="8"/>
        <v>85</v>
      </c>
      <c r="J83" s="23">
        <v>110</v>
      </c>
      <c r="K83" s="24" t="s">
        <v>401</v>
      </c>
      <c r="L83" s="24">
        <v>115</v>
      </c>
      <c r="M83" s="84">
        <f t="shared" si="9"/>
        <v>115</v>
      </c>
      <c r="N83" s="85">
        <f t="shared" si="10"/>
        <v>200</v>
      </c>
      <c r="O83" s="131">
        <v>12</v>
      </c>
      <c r="P83" s="87">
        <f t="shared" si="11"/>
        <v>230.19660980339407</v>
      </c>
      <c r="Q83" s="30" t="s">
        <v>42</v>
      </c>
    </row>
    <row r="84" spans="1:17" ht="15" customHeight="1">
      <c r="A84" s="18">
        <v>19</v>
      </c>
      <c r="B84" s="30" t="s">
        <v>524</v>
      </c>
      <c r="C84" s="100" t="s">
        <v>525</v>
      </c>
      <c r="D84" s="52" t="s">
        <v>41</v>
      </c>
      <c r="E84" s="53">
        <v>66</v>
      </c>
      <c r="F84" s="33">
        <v>62</v>
      </c>
      <c r="G84" s="34">
        <v>65</v>
      </c>
      <c r="H84" s="34">
        <v>67</v>
      </c>
      <c r="I84" s="88">
        <f t="shared" si="8"/>
        <v>67</v>
      </c>
      <c r="J84" s="23">
        <v>80</v>
      </c>
      <c r="K84" s="24">
        <v>85</v>
      </c>
      <c r="L84" s="24">
        <v>88</v>
      </c>
      <c r="M84" s="89">
        <f t="shared" si="9"/>
        <v>88</v>
      </c>
      <c r="N84" s="90">
        <f t="shared" si="10"/>
        <v>155</v>
      </c>
      <c r="O84" s="131">
        <v>7</v>
      </c>
      <c r="P84" s="92">
        <f t="shared" si="11"/>
        <v>214.67634513853898</v>
      </c>
      <c r="Q84" s="30" t="s">
        <v>87</v>
      </c>
    </row>
    <row r="85" spans="1:17" ht="15" customHeight="1">
      <c r="A85" s="18">
        <v>19</v>
      </c>
      <c r="B85" s="19" t="s">
        <v>526</v>
      </c>
      <c r="C85" s="129" t="s">
        <v>527</v>
      </c>
      <c r="D85" s="21" t="s">
        <v>41</v>
      </c>
      <c r="E85" s="22">
        <v>93.2</v>
      </c>
      <c r="F85" s="23">
        <v>75</v>
      </c>
      <c r="G85" s="24">
        <v>80</v>
      </c>
      <c r="H85" s="24" t="s">
        <v>528</v>
      </c>
      <c r="I85" s="83">
        <f t="shared" si="8"/>
        <v>80</v>
      </c>
      <c r="J85" s="23">
        <v>95</v>
      </c>
      <c r="K85" s="24">
        <v>100</v>
      </c>
      <c r="L85" s="24" t="s">
        <v>404</v>
      </c>
      <c r="M85" s="84">
        <f t="shared" si="9"/>
        <v>100</v>
      </c>
      <c r="N85" s="85">
        <f t="shared" si="10"/>
        <v>180</v>
      </c>
      <c r="O85" s="131">
        <v>7</v>
      </c>
      <c r="P85" s="87">
        <f t="shared" si="11"/>
        <v>206.10626712370447</v>
      </c>
      <c r="Q85" s="30" t="s">
        <v>87</v>
      </c>
    </row>
    <row r="86" spans="1:17" ht="15" customHeight="1">
      <c r="A86" s="25">
        <v>19</v>
      </c>
      <c r="B86" s="30" t="s">
        <v>529</v>
      </c>
      <c r="C86" s="100" t="s">
        <v>530</v>
      </c>
      <c r="D86" s="31" t="s">
        <v>41</v>
      </c>
      <c r="E86" s="53">
        <v>104</v>
      </c>
      <c r="F86" s="33">
        <v>75</v>
      </c>
      <c r="G86" s="34">
        <v>80</v>
      </c>
      <c r="H86" s="34" t="s">
        <v>355</v>
      </c>
      <c r="I86" s="88">
        <f t="shared" si="8"/>
        <v>80</v>
      </c>
      <c r="J86" s="23">
        <v>95</v>
      </c>
      <c r="K86" s="24">
        <v>100</v>
      </c>
      <c r="L86" s="24" t="s">
        <v>404</v>
      </c>
      <c r="M86" s="89">
        <f t="shared" si="9"/>
        <v>100</v>
      </c>
      <c r="N86" s="90">
        <f t="shared" si="10"/>
        <v>180</v>
      </c>
      <c r="O86" s="131">
        <v>7</v>
      </c>
      <c r="P86" s="92">
        <f t="shared" si="11"/>
        <v>197.3816720833981</v>
      </c>
      <c r="Q86" s="30" t="s">
        <v>42</v>
      </c>
    </row>
    <row r="87" spans="1:19" ht="15" customHeight="1">
      <c r="A87" s="18">
        <v>3</v>
      </c>
      <c r="B87" s="19" t="s">
        <v>531</v>
      </c>
      <c r="C87" s="20" t="s">
        <v>532</v>
      </c>
      <c r="D87" s="21" t="s">
        <v>113</v>
      </c>
      <c r="E87" s="28">
        <v>73.95</v>
      </c>
      <c r="F87" s="29">
        <v>112</v>
      </c>
      <c r="G87" s="24">
        <v>117</v>
      </c>
      <c r="H87" s="24">
        <v>121</v>
      </c>
      <c r="I87" s="83">
        <f t="shared" si="8"/>
        <v>121</v>
      </c>
      <c r="J87" s="23">
        <v>135</v>
      </c>
      <c r="K87" s="24" t="s">
        <v>533</v>
      </c>
      <c r="L87" s="24" t="s">
        <v>318</v>
      </c>
      <c r="M87" s="84">
        <f t="shared" si="9"/>
        <v>135</v>
      </c>
      <c r="N87" s="85">
        <f t="shared" si="10"/>
        <v>256</v>
      </c>
      <c r="O87" s="131">
        <v>23</v>
      </c>
      <c r="P87" s="87">
        <f t="shared" si="11"/>
        <v>330.0014935634033</v>
      </c>
      <c r="Q87" s="30" t="s">
        <v>441</v>
      </c>
      <c r="R87" s="139" t="s">
        <v>113</v>
      </c>
      <c r="S87" s="136">
        <f>SUM(O90:O94,O88,O87,O95)</f>
        <v>197</v>
      </c>
    </row>
    <row r="88" spans="1:17" ht="15" customHeight="1">
      <c r="A88" s="25">
        <v>3</v>
      </c>
      <c r="B88" s="30" t="s">
        <v>534</v>
      </c>
      <c r="C88" s="20" t="s">
        <v>535</v>
      </c>
      <c r="D88" s="52" t="s">
        <v>113</v>
      </c>
      <c r="E88" s="152">
        <v>84.4</v>
      </c>
      <c r="F88" s="29">
        <v>113</v>
      </c>
      <c r="G88" s="24">
        <v>115</v>
      </c>
      <c r="H88" s="24">
        <v>118</v>
      </c>
      <c r="I88" s="83">
        <f t="shared" si="8"/>
        <v>118</v>
      </c>
      <c r="J88" s="23">
        <v>135</v>
      </c>
      <c r="K88" s="24" t="s">
        <v>359</v>
      </c>
      <c r="L88" s="24">
        <v>143</v>
      </c>
      <c r="M88" s="84">
        <f t="shared" si="9"/>
        <v>143</v>
      </c>
      <c r="N88" s="132">
        <f t="shared" si="10"/>
        <v>261</v>
      </c>
      <c r="O88" s="131">
        <v>23</v>
      </c>
      <c r="P88" s="87">
        <f t="shared" si="11"/>
        <v>313.0070400999603</v>
      </c>
      <c r="Q88" s="95" t="s">
        <v>509</v>
      </c>
    </row>
    <row r="89" spans="1:17" ht="15" customHeight="1">
      <c r="A89" s="18">
        <v>17</v>
      </c>
      <c r="B89" s="46" t="s">
        <v>536</v>
      </c>
      <c r="C89" s="47" t="s">
        <v>537</v>
      </c>
      <c r="D89" s="48" t="s">
        <v>113</v>
      </c>
      <c r="E89" s="54">
        <v>84.3</v>
      </c>
      <c r="F89" s="50">
        <v>80</v>
      </c>
      <c r="G89" s="51">
        <v>85</v>
      </c>
      <c r="H89" s="51" t="s">
        <v>273</v>
      </c>
      <c r="I89" s="88">
        <f t="shared" si="8"/>
        <v>85</v>
      </c>
      <c r="J89" s="23">
        <v>105</v>
      </c>
      <c r="K89" s="24" t="s">
        <v>244</v>
      </c>
      <c r="L89" s="24">
        <v>110</v>
      </c>
      <c r="M89" s="89">
        <f t="shared" si="9"/>
        <v>110</v>
      </c>
      <c r="N89" s="133">
        <f t="shared" si="10"/>
        <v>195</v>
      </c>
      <c r="O89" s="131">
        <v>10</v>
      </c>
      <c r="P89" s="92">
        <f t="shared" si="11"/>
        <v>233.99481729586287</v>
      </c>
      <c r="Q89" s="97" t="s">
        <v>114</v>
      </c>
    </row>
    <row r="90" spans="1:17" ht="15" customHeight="1">
      <c r="A90" s="18">
        <v>1</v>
      </c>
      <c r="B90" s="106" t="s">
        <v>538</v>
      </c>
      <c r="C90" s="107" t="s">
        <v>539</v>
      </c>
      <c r="D90" s="108" t="s">
        <v>540</v>
      </c>
      <c r="E90" s="109">
        <v>54.2</v>
      </c>
      <c r="F90" s="110">
        <v>69</v>
      </c>
      <c r="G90" s="111" t="s">
        <v>541</v>
      </c>
      <c r="H90" s="111">
        <v>75</v>
      </c>
      <c r="I90" s="83">
        <f t="shared" si="8"/>
        <v>75</v>
      </c>
      <c r="J90" s="23">
        <v>90</v>
      </c>
      <c r="K90" s="24">
        <v>95</v>
      </c>
      <c r="L90" s="24" t="s">
        <v>333</v>
      </c>
      <c r="M90" s="84">
        <f t="shared" si="9"/>
        <v>95</v>
      </c>
      <c r="N90" s="132">
        <f t="shared" si="10"/>
        <v>170</v>
      </c>
      <c r="O90" s="131">
        <v>28</v>
      </c>
      <c r="P90" s="87">
        <f t="shared" si="11"/>
        <v>272.31077268291705</v>
      </c>
      <c r="Q90" s="162" t="s">
        <v>441</v>
      </c>
    </row>
    <row r="91" spans="1:17" ht="15" customHeight="1">
      <c r="A91" s="18">
        <v>1</v>
      </c>
      <c r="B91" s="40" t="s">
        <v>542</v>
      </c>
      <c r="C91" s="107" t="s">
        <v>543</v>
      </c>
      <c r="D91" s="42" t="s">
        <v>540</v>
      </c>
      <c r="E91" s="103">
        <v>68.8</v>
      </c>
      <c r="F91" s="44">
        <v>100</v>
      </c>
      <c r="G91" s="45">
        <v>105</v>
      </c>
      <c r="H91" s="45">
        <v>107</v>
      </c>
      <c r="I91" s="88">
        <f t="shared" si="8"/>
        <v>107</v>
      </c>
      <c r="J91" s="23">
        <v>120</v>
      </c>
      <c r="K91" s="24">
        <v>123</v>
      </c>
      <c r="L91" s="24" t="s">
        <v>544</v>
      </c>
      <c r="M91" s="89">
        <f t="shared" si="9"/>
        <v>123</v>
      </c>
      <c r="N91" s="133">
        <f t="shared" si="10"/>
        <v>230</v>
      </c>
      <c r="O91" s="131">
        <v>28</v>
      </c>
      <c r="P91" s="87">
        <f t="shared" si="11"/>
        <v>309.9857133566629</v>
      </c>
      <c r="Q91" s="30" t="s">
        <v>114</v>
      </c>
    </row>
    <row r="92" spans="1:17" ht="15" customHeight="1">
      <c r="A92" s="18">
        <v>2</v>
      </c>
      <c r="B92" s="40" t="s">
        <v>545</v>
      </c>
      <c r="C92" s="107" t="s">
        <v>546</v>
      </c>
      <c r="D92" s="42" t="s">
        <v>540</v>
      </c>
      <c r="E92" s="103">
        <v>55.2</v>
      </c>
      <c r="F92" s="44">
        <v>69</v>
      </c>
      <c r="G92" s="45">
        <v>72</v>
      </c>
      <c r="H92" s="45">
        <v>74</v>
      </c>
      <c r="I92" s="83">
        <f t="shared" si="8"/>
        <v>74</v>
      </c>
      <c r="J92" s="23">
        <v>85</v>
      </c>
      <c r="K92" s="24" t="s">
        <v>224</v>
      </c>
      <c r="L92" s="24" t="s">
        <v>224</v>
      </c>
      <c r="M92" s="84">
        <f t="shared" si="9"/>
        <v>85</v>
      </c>
      <c r="N92" s="132">
        <f t="shared" si="10"/>
        <v>159</v>
      </c>
      <c r="O92" s="131">
        <v>25</v>
      </c>
      <c r="P92" s="87">
        <f t="shared" si="11"/>
        <v>250.9926958407859</v>
      </c>
      <c r="Q92" s="138" t="s">
        <v>114</v>
      </c>
    </row>
    <row r="93" spans="1:17" ht="15" customHeight="1">
      <c r="A93" s="18">
        <v>2</v>
      </c>
      <c r="B93" s="106" t="s">
        <v>547</v>
      </c>
      <c r="C93" s="41" t="s">
        <v>548</v>
      </c>
      <c r="D93" s="108" t="s">
        <v>540</v>
      </c>
      <c r="E93" s="109">
        <v>94.3</v>
      </c>
      <c r="F93" s="110" t="s">
        <v>549</v>
      </c>
      <c r="G93" s="111">
        <v>135</v>
      </c>
      <c r="H93" s="111">
        <v>140</v>
      </c>
      <c r="I93" s="83">
        <f t="shared" si="8"/>
        <v>140</v>
      </c>
      <c r="J93" s="23">
        <v>150</v>
      </c>
      <c r="K93" s="24" t="s">
        <v>349</v>
      </c>
      <c r="L93" s="24">
        <v>160</v>
      </c>
      <c r="M93" s="84">
        <f t="shared" si="9"/>
        <v>160</v>
      </c>
      <c r="N93" s="132">
        <f t="shared" si="10"/>
        <v>300</v>
      </c>
      <c r="O93" s="131">
        <v>25</v>
      </c>
      <c r="P93" s="87">
        <f t="shared" si="11"/>
        <v>341.78863263043746</v>
      </c>
      <c r="Q93" s="96" t="s">
        <v>114</v>
      </c>
    </row>
    <row r="94" spans="1:17" ht="15" customHeight="1">
      <c r="A94" s="18">
        <v>3</v>
      </c>
      <c r="B94" s="30" t="s">
        <v>550</v>
      </c>
      <c r="C94" s="26" t="s">
        <v>551</v>
      </c>
      <c r="D94" s="52" t="s">
        <v>540</v>
      </c>
      <c r="E94" s="43">
        <v>62</v>
      </c>
      <c r="F94" s="74">
        <v>70</v>
      </c>
      <c r="G94" s="34" t="s">
        <v>541</v>
      </c>
      <c r="H94" s="151">
        <v>75</v>
      </c>
      <c r="I94" s="88">
        <f t="shared" si="8"/>
        <v>75</v>
      </c>
      <c r="J94" s="23">
        <v>90</v>
      </c>
      <c r="K94" s="24">
        <v>93</v>
      </c>
      <c r="L94" s="24">
        <v>96</v>
      </c>
      <c r="M94" s="89">
        <f t="shared" si="9"/>
        <v>96</v>
      </c>
      <c r="N94" s="133">
        <f t="shared" si="10"/>
        <v>171</v>
      </c>
      <c r="O94" s="131">
        <v>23</v>
      </c>
      <c r="P94" s="87">
        <f t="shared" si="11"/>
        <v>247.3076233743999</v>
      </c>
      <c r="Q94" s="30" t="s">
        <v>552</v>
      </c>
    </row>
    <row r="95" spans="1:17" ht="15" customHeight="1">
      <c r="A95" s="18">
        <v>4</v>
      </c>
      <c r="B95" s="19" t="s">
        <v>553</v>
      </c>
      <c r="C95" s="26" t="s">
        <v>554</v>
      </c>
      <c r="D95" s="21" t="s">
        <v>540</v>
      </c>
      <c r="E95" s="109">
        <v>52.3</v>
      </c>
      <c r="F95" s="29">
        <v>60</v>
      </c>
      <c r="G95" s="24">
        <v>62</v>
      </c>
      <c r="H95" s="24">
        <v>64</v>
      </c>
      <c r="I95" s="83">
        <f t="shared" si="8"/>
        <v>64</v>
      </c>
      <c r="J95" s="23">
        <v>70</v>
      </c>
      <c r="K95" s="24">
        <v>73</v>
      </c>
      <c r="L95" s="24" t="s">
        <v>555</v>
      </c>
      <c r="M95" s="84">
        <f t="shared" si="9"/>
        <v>73</v>
      </c>
      <c r="N95" s="132">
        <f t="shared" si="10"/>
        <v>137</v>
      </c>
      <c r="O95" s="131">
        <v>22</v>
      </c>
      <c r="P95" s="87">
        <f t="shared" si="11"/>
        <v>225.9556935233885</v>
      </c>
      <c r="Q95" s="30" t="s">
        <v>305</v>
      </c>
    </row>
    <row r="96" spans="1:17" ht="15" customHeight="1">
      <c r="A96" s="18">
        <v>4</v>
      </c>
      <c r="B96" s="19" t="s">
        <v>556</v>
      </c>
      <c r="C96" s="20" t="s">
        <v>557</v>
      </c>
      <c r="D96" s="21" t="s">
        <v>540</v>
      </c>
      <c r="E96" s="109">
        <v>90.95</v>
      </c>
      <c r="F96" s="29">
        <v>115</v>
      </c>
      <c r="G96" s="24">
        <v>120</v>
      </c>
      <c r="H96" s="24" t="s">
        <v>478</v>
      </c>
      <c r="I96" s="83">
        <f t="shared" si="8"/>
        <v>120</v>
      </c>
      <c r="J96" s="23">
        <v>140</v>
      </c>
      <c r="K96" s="24">
        <v>145</v>
      </c>
      <c r="L96" s="24">
        <v>150</v>
      </c>
      <c r="M96" s="84">
        <f t="shared" si="9"/>
        <v>150</v>
      </c>
      <c r="N96" s="132">
        <f t="shared" si="10"/>
        <v>270</v>
      </c>
      <c r="O96" s="131">
        <v>22</v>
      </c>
      <c r="P96" s="87">
        <f t="shared" si="11"/>
        <v>312.50727778838166</v>
      </c>
      <c r="Q96" s="30" t="s">
        <v>441</v>
      </c>
    </row>
    <row r="97" spans="1:17" ht="15" customHeight="1">
      <c r="A97" s="18">
        <v>5</v>
      </c>
      <c r="B97" s="46" t="s">
        <v>558</v>
      </c>
      <c r="C97" s="119" t="s">
        <v>559</v>
      </c>
      <c r="D97" s="48" t="s">
        <v>540</v>
      </c>
      <c r="E97" s="43">
        <v>58.9</v>
      </c>
      <c r="F97" s="50">
        <v>65</v>
      </c>
      <c r="G97" s="51" t="s">
        <v>363</v>
      </c>
      <c r="H97" s="51" t="s">
        <v>363</v>
      </c>
      <c r="I97" s="88">
        <f t="shared" si="8"/>
        <v>65</v>
      </c>
      <c r="J97" s="23">
        <v>85</v>
      </c>
      <c r="K97" s="24" t="s">
        <v>363</v>
      </c>
      <c r="L97" s="24" t="s">
        <v>363</v>
      </c>
      <c r="M97" s="89">
        <f t="shared" si="9"/>
        <v>85</v>
      </c>
      <c r="N97" s="133">
        <f t="shared" si="10"/>
        <v>150</v>
      </c>
      <c r="O97" s="131">
        <v>21</v>
      </c>
      <c r="P97" s="87">
        <f t="shared" si="11"/>
        <v>225.22790926550198</v>
      </c>
      <c r="Q97" s="30" t="s">
        <v>117</v>
      </c>
    </row>
    <row r="98" spans="1:17" ht="15" customHeight="1">
      <c r="A98" s="18"/>
      <c r="B98" s="30" t="s">
        <v>560</v>
      </c>
      <c r="C98" s="35" t="s">
        <v>561</v>
      </c>
      <c r="D98" s="36" t="s">
        <v>540</v>
      </c>
      <c r="E98" s="153"/>
      <c r="F98" s="127"/>
      <c r="G98" s="39"/>
      <c r="H98" s="39"/>
      <c r="I98" s="83"/>
      <c r="J98" s="23"/>
      <c r="K98" s="24"/>
      <c r="L98" s="24"/>
      <c r="M98" s="84"/>
      <c r="N98" s="132"/>
      <c r="O98" s="131">
        <v>21</v>
      </c>
      <c r="P98" s="87" t="s">
        <v>562</v>
      </c>
      <c r="Q98" s="30" t="s">
        <v>114</v>
      </c>
    </row>
    <row r="99" spans="1:17" ht="15" customHeight="1">
      <c r="A99" s="25">
        <v>6</v>
      </c>
      <c r="B99" s="154" t="s">
        <v>563</v>
      </c>
      <c r="C99" s="26" t="s">
        <v>564</v>
      </c>
      <c r="D99" s="155" t="s">
        <v>540</v>
      </c>
      <c r="E99" s="103">
        <v>94.1</v>
      </c>
      <c r="F99" s="156">
        <v>100</v>
      </c>
      <c r="G99" s="157">
        <v>105</v>
      </c>
      <c r="H99" s="157">
        <v>115</v>
      </c>
      <c r="I99" s="83">
        <f aca="true" t="shared" si="12" ref="I99:I130">MAX(F99:H99)</f>
        <v>115</v>
      </c>
      <c r="J99" s="23">
        <v>130</v>
      </c>
      <c r="K99" s="24">
        <v>135</v>
      </c>
      <c r="L99" s="24">
        <v>140</v>
      </c>
      <c r="M99" s="84">
        <f aca="true" t="shared" si="13" ref="M99:M131">MAX(J99:L99)</f>
        <v>140</v>
      </c>
      <c r="N99" s="132">
        <f aca="true" t="shared" si="14" ref="N99:N131">SUM(I99,M99)</f>
        <v>255</v>
      </c>
      <c r="O99" s="131">
        <v>20</v>
      </c>
      <c r="P99" s="87">
        <f aca="true" t="shared" si="15" ref="P99:P130">IF(ISERROR(N99*10^(0.794358141*(LOG10(E99/174.393))^2)),"",N99*10^(0.794358141*(LOG10(E99/174.393))^2))</f>
        <v>290.7825703923106</v>
      </c>
      <c r="Q99" s="30" t="s">
        <v>441</v>
      </c>
    </row>
    <row r="100" spans="1:17" ht="15" customHeight="1">
      <c r="A100" s="18">
        <v>7</v>
      </c>
      <c r="B100" s="46" t="s">
        <v>565</v>
      </c>
      <c r="C100" s="47" t="s">
        <v>566</v>
      </c>
      <c r="D100" s="48" t="s">
        <v>540</v>
      </c>
      <c r="E100" s="43">
        <v>56</v>
      </c>
      <c r="F100" s="50">
        <v>50</v>
      </c>
      <c r="G100" s="51">
        <v>53</v>
      </c>
      <c r="H100" s="51">
        <v>55</v>
      </c>
      <c r="I100" s="88">
        <f t="shared" si="12"/>
        <v>55</v>
      </c>
      <c r="J100" s="23">
        <v>65</v>
      </c>
      <c r="K100" s="24" t="s">
        <v>567</v>
      </c>
      <c r="L100" s="24">
        <v>68</v>
      </c>
      <c r="M100" s="89">
        <f t="shared" si="13"/>
        <v>68</v>
      </c>
      <c r="N100" s="133">
        <f t="shared" si="14"/>
        <v>123</v>
      </c>
      <c r="O100" s="131">
        <v>19</v>
      </c>
      <c r="P100" s="92">
        <f t="shared" si="15"/>
        <v>191.9730462976659</v>
      </c>
      <c r="Q100" s="63" t="s">
        <v>114</v>
      </c>
    </row>
    <row r="101" spans="1:17" ht="15" customHeight="1">
      <c r="A101" s="18">
        <v>7</v>
      </c>
      <c r="B101" s="30" t="s">
        <v>568</v>
      </c>
      <c r="C101" s="100" t="s">
        <v>569</v>
      </c>
      <c r="D101" s="52" t="s">
        <v>540</v>
      </c>
      <c r="E101" s="43">
        <v>57.6</v>
      </c>
      <c r="F101" s="74">
        <v>70</v>
      </c>
      <c r="G101" s="34" t="s">
        <v>328</v>
      </c>
      <c r="H101" s="34" t="s">
        <v>328</v>
      </c>
      <c r="I101" s="88">
        <f t="shared" si="12"/>
        <v>70</v>
      </c>
      <c r="J101" s="23">
        <v>85</v>
      </c>
      <c r="K101" s="24" t="s">
        <v>273</v>
      </c>
      <c r="L101" s="24" t="s">
        <v>273</v>
      </c>
      <c r="M101" s="89">
        <f t="shared" si="13"/>
        <v>85</v>
      </c>
      <c r="N101" s="133">
        <f t="shared" si="14"/>
        <v>155</v>
      </c>
      <c r="O101" s="131">
        <v>19</v>
      </c>
      <c r="P101" s="92">
        <f t="shared" si="15"/>
        <v>236.69911563874714</v>
      </c>
      <c r="Q101" s="30" t="s">
        <v>117</v>
      </c>
    </row>
    <row r="102" spans="1:17" ht="15" customHeight="1">
      <c r="A102" s="18">
        <v>10</v>
      </c>
      <c r="B102" s="30" t="s">
        <v>570</v>
      </c>
      <c r="C102" s="26" t="s">
        <v>571</v>
      </c>
      <c r="D102" s="52" t="s">
        <v>540</v>
      </c>
      <c r="E102" s="43">
        <v>68</v>
      </c>
      <c r="F102" s="74">
        <v>70</v>
      </c>
      <c r="G102" s="34">
        <v>75</v>
      </c>
      <c r="H102" s="151" t="s">
        <v>481</v>
      </c>
      <c r="I102" s="88">
        <f t="shared" si="12"/>
        <v>75</v>
      </c>
      <c r="J102" s="23">
        <v>90</v>
      </c>
      <c r="K102" s="24">
        <v>95</v>
      </c>
      <c r="L102" s="24" t="s">
        <v>333</v>
      </c>
      <c r="M102" s="89">
        <f t="shared" si="13"/>
        <v>95</v>
      </c>
      <c r="N102" s="133">
        <f t="shared" si="14"/>
        <v>170</v>
      </c>
      <c r="O102" s="131">
        <v>16</v>
      </c>
      <c r="P102" s="92">
        <f t="shared" si="15"/>
        <v>230.85699057775184</v>
      </c>
      <c r="Q102" s="30" t="s">
        <v>441</v>
      </c>
    </row>
    <row r="103" spans="1:17" ht="15" customHeight="1">
      <c r="A103" s="25">
        <v>11</v>
      </c>
      <c r="B103" s="30" t="s">
        <v>572</v>
      </c>
      <c r="C103" s="26" t="s">
        <v>573</v>
      </c>
      <c r="D103" s="52" t="s">
        <v>540</v>
      </c>
      <c r="E103" s="43">
        <v>49.9</v>
      </c>
      <c r="F103" s="74">
        <v>45</v>
      </c>
      <c r="G103" s="34" t="s">
        <v>574</v>
      </c>
      <c r="H103" s="34" t="s">
        <v>574</v>
      </c>
      <c r="I103" s="88">
        <f t="shared" si="12"/>
        <v>45</v>
      </c>
      <c r="J103" s="23">
        <v>58</v>
      </c>
      <c r="K103" s="24">
        <v>60</v>
      </c>
      <c r="L103" s="24">
        <v>62</v>
      </c>
      <c r="M103" s="89">
        <f t="shared" si="13"/>
        <v>62</v>
      </c>
      <c r="N103" s="133">
        <f t="shared" si="14"/>
        <v>107</v>
      </c>
      <c r="O103" s="131">
        <v>15</v>
      </c>
      <c r="P103" s="92">
        <f t="shared" si="15"/>
        <v>183.64084610731456</v>
      </c>
      <c r="Q103" s="30" t="s">
        <v>117</v>
      </c>
    </row>
    <row r="104" spans="1:17" ht="15" customHeight="1">
      <c r="A104" s="25">
        <v>11</v>
      </c>
      <c r="B104" s="69" t="s">
        <v>575</v>
      </c>
      <c r="C104" s="70" t="s">
        <v>576</v>
      </c>
      <c r="D104" s="71" t="s">
        <v>540</v>
      </c>
      <c r="E104" s="43">
        <v>68.3</v>
      </c>
      <c r="F104" s="72">
        <v>70</v>
      </c>
      <c r="G104" s="73" t="s">
        <v>328</v>
      </c>
      <c r="H104" s="73">
        <v>73</v>
      </c>
      <c r="I104" s="88">
        <f t="shared" si="12"/>
        <v>73</v>
      </c>
      <c r="J104" s="23">
        <v>92</v>
      </c>
      <c r="K104" s="24">
        <v>95</v>
      </c>
      <c r="L104" s="24">
        <v>97</v>
      </c>
      <c r="M104" s="89">
        <f t="shared" si="13"/>
        <v>97</v>
      </c>
      <c r="N104" s="133">
        <f t="shared" si="14"/>
        <v>170</v>
      </c>
      <c r="O104" s="131">
        <v>15</v>
      </c>
      <c r="P104" s="92">
        <f t="shared" si="15"/>
        <v>230.1990988092628</v>
      </c>
      <c r="Q104" s="63" t="s">
        <v>114</v>
      </c>
    </row>
    <row r="105" spans="1:17" ht="15" customHeight="1">
      <c r="A105" s="18">
        <v>13</v>
      </c>
      <c r="B105" s="19" t="s">
        <v>577</v>
      </c>
      <c r="C105" s="123" t="s">
        <v>578</v>
      </c>
      <c r="D105" s="21" t="s">
        <v>540</v>
      </c>
      <c r="E105" s="43">
        <v>61</v>
      </c>
      <c r="F105" s="29">
        <v>58</v>
      </c>
      <c r="G105" s="24">
        <v>60</v>
      </c>
      <c r="H105" s="24">
        <v>62</v>
      </c>
      <c r="I105" s="83">
        <f t="shared" si="12"/>
        <v>62</v>
      </c>
      <c r="J105" s="23">
        <v>78</v>
      </c>
      <c r="K105" s="24" t="s">
        <v>287</v>
      </c>
      <c r="L105" s="24" t="s">
        <v>287</v>
      </c>
      <c r="M105" s="84">
        <f t="shared" si="13"/>
        <v>78</v>
      </c>
      <c r="N105" s="132">
        <f t="shared" si="14"/>
        <v>140</v>
      </c>
      <c r="O105" s="131">
        <v>13</v>
      </c>
      <c r="P105" s="87">
        <f t="shared" si="15"/>
        <v>204.85569548199962</v>
      </c>
      <c r="Q105" s="30" t="s">
        <v>114</v>
      </c>
    </row>
    <row r="106" spans="1:17" ht="15" customHeight="1">
      <c r="A106" s="18">
        <v>15</v>
      </c>
      <c r="B106" s="30" t="s">
        <v>579</v>
      </c>
      <c r="C106" s="26" t="s">
        <v>580</v>
      </c>
      <c r="D106" s="52" t="s">
        <v>540</v>
      </c>
      <c r="E106" s="43">
        <v>59.2</v>
      </c>
      <c r="F106" s="74">
        <v>43</v>
      </c>
      <c r="G106" s="34" t="s">
        <v>176</v>
      </c>
      <c r="H106" s="34">
        <v>43</v>
      </c>
      <c r="I106" s="83">
        <f t="shared" si="12"/>
        <v>43</v>
      </c>
      <c r="J106" s="23">
        <v>53</v>
      </c>
      <c r="K106" s="24">
        <v>55</v>
      </c>
      <c r="L106" s="24">
        <v>57</v>
      </c>
      <c r="M106" s="84">
        <f t="shared" si="13"/>
        <v>57</v>
      </c>
      <c r="N106" s="132">
        <f t="shared" si="14"/>
        <v>100</v>
      </c>
      <c r="O106" s="131">
        <v>11</v>
      </c>
      <c r="P106" s="87">
        <f t="shared" si="15"/>
        <v>149.58303384974639</v>
      </c>
      <c r="Q106" s="30" t="s">
        <v>117</v>
      </c>
    </row>
    <row r="107" spans="1:17" ht="15" customHeight="1">
      <c r="A107" s="18">
        <v>16</v>
      </c>
      <c r="B107" s="30" t="s">
        <v>581</v>
      </c>
      <c r="C107" s="26" t="s">
        <v>582</v>
      </c>
      <c r="D107" s="52" t="s">
        <v>540</v>
      </c>
      <c r="E107" s="53">
        <v>67.5</v>
      </c>
      <c r="F107" s="33">
        <v>65</v>
      </c>
      <c r="G107" s="34" t="s">
        <v>336</v>
      </c>
      <c r="H107" s="34">
        <v>70</v>
      </c>
      <c r="I107" s="88">
        <f t="shared" si="12"/>
        <v>70</v>
      </c>
      <c r="J107" s="23">
        <v>85</v>
      </c>
      <c r="K107" s="24">
        <v>87</v>
      </c>
      <c r="L107" s="24" t="s">
        <v>273</v>
      </c>
      <c r="M107" s="89">
        <f t="shared" si="13"/>
        <v>87</v>
      </c>
      <c r="N107" s="90">
        <f t="shared" si="14"/>
        <v>157</v>
      </c>
      <c r="O107" s="131">
        <v>10</v>
      </c>
      <c r="P107" s="92">
        <f t="shared" si="15"/>
        <v>214.23216442974743</v>
      </c>
      <c r="Q107" s="30" t="s">
        <v>441</v>
      </c>
    </row>
    <row r="108" spans="1:17" ht="15" customHeight="1">
      <c r="A108" s="25">
        <v>25</v>
      </c>
      <c r="B108" s="154" t="s">
        <v>583</v>
      </c>
      <c r="C108" s="26" t="s">
        <v>304</v>
      </c>
      <c r="D108" s="155" t="s">
        <v>540</v>
      </c>
      <c r="E108" s="32">
        <v>96.7</v>
      </c>
      <c r="F108" s="158">
        <v>42</v>
      </c>
      <c r="G108" s="157">
        <v>44</v>
      </c>
      <c r="H108" s="157">
        <v>45</v>
      </c>
      <c r="I108" s="83">
        <f t="shared" si="12"/>
        <v>45</v>
      </c>
      <c r="J108" s="23">
        <v>55</v>
      </c>
      <c r="K108" s="24">
        <v>55</v>
      </c>
      <c r="L108" s="24">
        <v>60</v>
      </c>
      <c r="M108" s="84">
        <f t="shared" si="13"/>
        <v>60</v>
      </c>
      <c r="N108" s="85">
        <f t="shared" si="14"/>
        <v>105</v>
      </c>
      <c r="O108" s="131">
        <v>1</v>
      </c>
      <c r="P108" s="87">
        <f t="shared" si="15"/>
        <v>118.3832015458883</v>
      </c>
      <c r="Q108" s="30" t="s">
        <v>114</v>
      </c>
    </row>
    <row r="109" spans="1:17" ht="15" customHeight="1">
      <c r="A109" s="25">
        <v>17</v>
      </c>
      <c r="B109" s="46" t="s">
        <v>584</v>
      </c>
      <c r="C109" s="47" t="s">
        <v>585</v>
      </c>
      <c r="D109" s="48" t="s">
        <v>586</v>
      </c>
      <c r="E109" s="55">
        <v>68.8</v>
      </c>
      <c r="F109" s="56">
        <v>65</v>
      </c>
      <c r="G109" s="51">
        <v>68</v>
      </c>
      <c r="H109" s="51" t="s">
        <v>336</v>
      </c>
      <c r="I109" s="88">
        <f t="shared" si="12"/>
        <v>68</v>
      </c>
      <c r="J109" s="23">
        <v>85</v>
      </c>
      <c r="K109" s="24" t="s">
        <v>224</v>
      </c>
      <c r="L109" s="24">
        <v>88</v>
      </c>
      <c r="M109" s="89">
        <f t="shared" si="13"/>
        <v>88</v>
      </c>
      <c r="N109" s="90">
        <f t="shared" si="14"/>
        <v>156</v>
      </c>
      <c r="O109" s="131">
        <v>9</v>
      </c>
      <c r="P109" s="92">
        <f t="shared" si="15"/>
        <v>210.25117949408443</v>
      </c>
      <c r="Q109" s="160" t="s">
        <v>587</v>
      </c>
    </row>
    <row r="110" spans="1:19" ht="15" customHeight="1">
      <c r="A110" s="18">
        <v>1</v>
      </c>
      <c r="B110" s="19" t="s">
        <v>588</v>
      </c>
      <c r="C110" s="20" t="s">
        <v>589</v>
      </c>
      <c r="D110" s="21" t="s">
        <v>590</v>
      </c>
      <c r="E110" s="22">
        <v>83</v>
      </c>
      <c r="F110" s="33">
        <v>114</v>
      </c>
      <c r="G110" s="34">
        <v>120</v>
      </c>
      <c r="H110" s="34">
        <v>125</v>
      </c>
      <c r="I110" s="83">
        <f t="shared" si="12"/>
        <v>125</v>
      </c>
      <c r="J110" s="23">
        <v>145</v>
      </c>
      <c r="K110" s="24" t="s">
        <v>508</v>
      </c>
      <c r="L110" s="24">
        <v>150</v>
      </c>
      <c r="M110" s="84">
        <f t="shared" si="13"/>
        <v>150</v>
      </c>
      <c r="N110" s="85">
        <f t="shared" si="14"/>
        <v>275</v>
      </c>
      <c r="O110" s="131">
        <v>28</v>
      </c>
      <c r="P110" s="87">
        <f t="shared" si="15"/>
        <v>332.60270663739266</v>
      </c>
      <c r="Q110" s="96" t="s">
        <v>591</v>
      </c>
      <c r="R110" s="139" t="s">
        <v>590</v>
      </c>
      <c r="S110" s="136">
        <f>SUM(O110:O117)</f>
        <v>125</v>
      </c>
    </row>
    <row r="111" spans="1:17" ht="15" customHeight="1">
      <c r="A111" s="25">
        <v>5</v>
      </c>
      <c r="B111" s="19" t="s">
        <v>592</v>
      </c>
      <c r="C111" s="26" t="s">
        <v>593</v>
      </c>
      <c r="D111" s="21" t="s">
        <v>590</v>
      </c>
      <c r="E111" s="22">
        <v>94.5</v>
      </c>
      <c r="F111" s="23">
        <v>114</v>
      </c>
      <c r="G111" s="24" t="s">
        <v>594</v>
      </c>
      <c r="H111" s="24">
        <v>121</v>
      </c>
      <c r="I111" s="83">
        <f t="shared" si="12"/>
        <v>121</v>
      </c>
      <c r="J111" s="23" t="s">
        <v>508</v>
      </c>
      <c r="K111" s="24" t="s">
        <v>595</v>
      </c>
      <c r="L111" s="24" t="s">
        <v>595</v>
      </c>
      <c r="M111" s="84">
        <f t="shared" si="13"/>
        <v>0</v>
      </c>
      <c r="N111" s="85">
        <f t="shared" si="14"/>
        <v>121</v>
      </c>
      <c r="O111" s="131">
        <v>21</v>
      </c>
      <c r="P111" s="87">
        <f t="shared" si="15"/>
        <v>137.73111902481307</v>
      </c>
      <c r="Q111" s="96" t="s">
        <v>591</v>
      </c>
    </row>
    <row r="112" spans="1:17" ht="15" customHeight="1">
      <c r="A112" s="18">
        <v>8</v>
      </c>
      <c r="B112" s="30" t="s">
        <v>596</v>
      </c>
      <c r="C112" s="20" t="s">
        <v>597</v>
      </c>
      <c r="D112" s="52" t="s">
        <v>590</v>
      </c>
      <c r="E112" s="152">
        <v>86.5</v>
      </c>
      <c r="F112" s="74">
        <v>100</v>
      </c>
      <c r="G112" s="34">
        <v>105</v>
      </c>
      <c r="H112" s="34">
        <v>110</v>
      </c>
      <c r="I112" s="83">
        <f t="shared" si="12"/>
        <v>110</v>
      </c>
      <c r="J112" s="23">
        <v>125</v>
      </c>
      <c r="K112" s="24">
        <v>130</v>
      </c>
      <c r="L112" s="24">
        <v>135</v>
      </c>
      <c r="M112" s="84">
        <f t="shared" si="13"/>
        <v>135</v>
      </c>
      <c r="N112" s="132">
        <f t="shared" si="14"/>
        <v>245</v>
      </c>
      <c r="O112" s="131">
        <v>18</v>
      </c>
      <c r="P112" s="87">
        <f t="shared" si="15"/>
        <v>290.285558432582</v>
      </c>
      <c r="Q112" s="30" t="s">
        <v>598</v>
      </c>
    </row>
    <row r="113" spans="1:17" ht="15" customHeight="1">
      <c r="A113" s="18">
        <v>11</v>
      </c>
      <c r="B113" s="30" t="s">
        <v>599</v>
      </c>
      <c r="C113" s="20" t="s">
        <v>600</v>
      </c>
      <c r="D113" s="52" t="s">
        <v>590</v>
      </c>
      <c r="E113" s="152">
        <v>119.2</v>
      </c>
      <c r="F113" s="74">
        <v>85</v>
      </c>
      <c r="G113" s="34">
        <v>90</v>
      </c>
      <c r="H113" s="34" t="s">
        <v>400</v>
      </c>
      <c r="I113" s="83">
        <f t="shared" si="12"/>
        <v>90</v>
      </c>
      <c r="J113" s="23">
        <v>110</v>
      </c>
      <c r="K113" s="24">
        <v>115</v>
      </c>
      <c r="L113" s="24" t="s">
        <v>317</v>
      </c>
      <c r="M113" s="84">
        <f t="shared" si="13"/>
        <v>115</v>
      </c>
      <c r="N113" s="132">
        <f t="shared" si="14"/>
        <v>205</v>
      </c>
      <c r="O113" s="131">
        <v>16</v>
      </c>
      <c r="P113" s="87">
        <f t="shared" si="15"/>
        <v>215.49965488201147</v>
      </c>
      <c r="Q113" s="30" t="s">
        <v>591</v>
      </c>
    </row>
    <row r="114" spans="1:17" ht="15" customHeight="1">
      <c r="A114" s="25">
        <v>12</v>
      </c>
      <c r="B114" s="57" t="s">
        <v>601</v>
      </c>
      <c r="C114" s="58" t="s">
        <v>602</v>
      </c>
      <c r="D114" s="59" t="s">
        <v>590</v>
      </c>
      <c r="E114" s="54">
        <v>64</v>
      </c>
      <c r="F114" s="75">
        <v>68</v>
      </c>
      <c r="G114" s="61" t="s">
        <v>328</v>
      </c>
      <c r="H114" s="61">
        <v>73</v>
      </c>
      <c r="I114" s="88">
        <f t="shared" si="12"/>
        <v>73</v>
      </c>
      <c r="J114" s="23">
        <v>85</v>
      </c>
      <c r="K114" s="24">
        <v>90</v>
      </c>
      <c r="L114" s="24">
        <v>94</v>
      </c>
      <c r="M114" s="89">
        <f t="shared" si="13"/>
        <v>94</v>
      </c>
      <c r="N114" s="133">
        <f t="shared" si="14"/>
        <v>167</v>
      </c>
      <c r="O114" s="131">
        <v>14</v>
      </c>
      <c r="P114" s="92">
        <f t="shared" si="15"/>
        <v>236.19474436241876</v>
      </c>
      <c r="Q114" s="63" t="s">
        <v>603</v>
      </c>
    </row>
    <row r="115" spans="1:17" ht="15" customHeight="1">
      <c r="A115" s="18">
        <v>13</v>
      </c>
      <c r="B115" s="19" t="s">
        <v>604</v>
      </c>
      <c r="C115" s="20" t="s">
        <v>605</v>
      </c>
      <c r="D115" s="21" t="s">
        <v>590</v>
      </c>
      <c r="E115" s="54">
        <v>76</v>
      </c>
      <c r="F115" s="29">
        <v>75</v>
      </c>
      <c r="G115" s="24">
        <v>80</v>
      </c>
      <c r="H115" s="24">
        <v>85</v>
      </c>
      <c r="I115" s="83">
        <f t="shared" si="12"/>
        <v>85</v>
      </c>
      <c r="J115" s="23">
        <v>105</v>
      </c>
      <c r="K115" s="24">
        <v>100</v>
      </c>
      <c r="L115" s="24">
        <v>115</v>
      </c>
      <c r="M115" s="84">
        <f t="shared" si="13"/>
        <v>115</v>
      </c>
      <c r="N115" s="132">
        <f t="shared" si="14"/>
        <v>200</v>
      </c>
      <c r="O115" s="131">
        <v>13</v>
      </c>
      <c r="P115" s="87">
        <f t="shared" si="15"/>
        <v>253.73969527288284</v>
      </c>
      <c r="Q115" s="30" t="s">
        <v>603</v>
      </c>
    </row>
    <row r="116" spans="1:17" ht="15" customHeight="1">
      <c r="A116" s="25">
        <v>18</v>
      </c>
      <c r="B116" s="19" t="s">
        <v>606</v>
      </c>
      <c r="C116" s="20" t="s">
        <v>607</v>
      </c>
      <c r="D116" s="21" t="s">
        <v>590</v>
      </c>
      <c r="E116" s="28">
        <v>118.6</v>
      </c>
      <c r="F116" s="29">
        <v>43</v>
      </c>
      <c r="G116" s="24" t="s">
        <v>185</v>
      </c>
      <c r="H116" s="24" t="s">
        <v>185</v>
      </c>
      <c r="I116" s="83">
        <f t="shared" si="12"/>
        <v>43</v>
      </c>
      <c r="J116" s="23">
        <v>60</v>
      </c>
      <c r="K116" s="24" t="s">
        <v>567</v>
      </c>
      <c r="L116" s="24" t="s">
        <v>567</v>
      </c>
      <c r="M116" s="84">
        <f t="shared" si="13"/>
        <v>60</v>
      </c>
      <c r="N116" s="132">
        <f t="shared" si="14"/>
        <v>103</v>
      </c>
      <c r="O116" s="131">
        <v>9</v>
      </c>
      <c r="P116" s="87">
        <f t="shared" si="15"/>
        <v>108.41993218793546</v>
      </c>
      <c r="Q116" s="30" t="s">
        <v>591</v>
      </c>
    </row>
    <row r="117" spans="1:17" ht="15" customHeight="1">
      <c r="A117" s="25">
        <v>20</v>
      </c>
      <c r="B117" s="106" t="s">
        <v>608</v>
      </c>
      <c r="C117" s="107" t="s">
        <v>609</v>
      </c>
      <c r="D117" s="108" t="s">
        <v>590</v>
      </c>
      <c r="E117" s="109">
        <v>72.1</v>
      </c>
      <c r="F117" s="110">
        <v>80</v>
      </c>
      <c r="G117" s="111" t="s">
        <v>339</v>
      </c>
      <c r="H117" s="111" t="s">
        <v>355</v>
      </c>
      <c r="I117" s="83">
        <f t="shared" si="12"/>
        <v>80</v>
      </c>
      <c r="J117" s="23">
        <v>100</v>
      </c>
      <c r="K117" s="24" t="s">
        <v>404</v>
      </c>
      <c r="L117" s="24" t="s">
        <v>225</v>
      </c>
      <c r="M117" s="84">
        <f t="shared" si="13"/>
        <v>100</v>
      </c>
      <c r="N117" s="132">
        <f t="shared" si="14"/>
        <v>180</v>
      </c>
      <c r="O117" s="131">
        <v>6</v>
      </c>
      <c r="P117" s="87">
        <f t="shared" si="15"/>
        <v>235.59045515142714</v>
      </c>
      <c r="Q117" s="137" t="s">
        <v>598</v>
      </c>
    </row>
    <row r="118" spans="1:17" ht="15" customHeight="1">
      <c r="A118" s="18">
        <v>21</v>
      </c>
      <c r="B118" s="112" t="s">
        <v>610</v>
      </c>
      <c r="C118" s="113" t="s">
        <v>504</v>
      </c>
      <c r="D118" s="114" t="s">
        <v>590</v>
      </c>
      <c r="E118" s="115">
        <v>64.6</v>
      </c>
      <c r="F118" s="116">
        <v>60</v>
      </c>
      <c r="G118" s="117">
        <v>65</v>
      </c>
      <c r="H118" s="117" t="s">
        <v>611</v>
      </c>
      <c r="I118" s="88">
        <f t="shared" si="12"/>
        <v>65</v>
      </c>
      <c r="J118" s="23">
        <v>75</v>
      </c>
      <c r="K118" s="24" t="s">
        <v>481</v>
      </c>
      <c r="L118" s="24" t="s">
        <v>287</v>
      </c>
      <c r="M118" s="89">
        <f t="shared" si="13"/>
        <v>75</v>
      </c>
      <c r="N118" s="133">
        <f t="shared" si="14"/>
        <v>140</v>
      </c>
      <c r="O118" s="131">
        <v>5</v>
      </c>
      <c r="P118" s="92">
        <f t="shared" si="15"/>
        <v>196.73965868707893</v>
      </c>
      <c r="Q118" s="163" t="s">
        <v>598</v>
      </c>
    </row>
    <row r="119" spans="1:17" ht="15" customHeight="1">
      <c r="A119" s="18">
        <v>22</v>
      </c>
      <c r="B119" s="106" t="s">
        <v>612</v>
      </c>
      <c r="C119" s="107" t="s">
        <v>613</v>
      </c>
      <c r="D119" s="108" t="s">
        <v>590</v>
      </c>
      <c r="E119" s="109">
        <v>60.2</v>
      </c>
      <c r="F119" s="110">
        <v>30</v>
      </c>
      <c r="G119" s="111">
        <v>33</v>
      </c>
      <c r="H119" s="111" t="s">
        <v>175</v>
      </c>
      <c r="I119" s="83">
        <f t="shared" si="12"/>
        <v>33</v>
      </c>
      <c r="J119" s="23">
        <v>40</v>
      </c>
      <c r="K119" s="24">
        <v>43</v>
      </c>
      <c r="L119" s="24">
        <v>45</v>
      </c>
      <c r="M119" s="84">
        <f t="shared" si="13"/>
        <v>45</v>
      </c>
      <c r="N119" s="132">
        <f t="shared" si="14"/>
        <v>78</v>
      </c>
      <c r="O119" s="131">
        <v>4</v>
      </c>
      <c r="P119" s="87">
        <f t="shared" si="15"/>
        <v>115.23809846226332</v>
      </c>
      <c r="Q119" s="96" t="s">
        <v>598</v>
      </c>
    </row>
    <row r="120" spans="1:19" ht="15" customHeight="1">
      <c r="A120" s="18">
        <v>4</v>
      </c>
      <c r="B120" s="106" t="s">
        <v>614</v>
      </c>
      <c r="C120" s="107" t="s">
        <v>615</v>
      </c>
      <c r="D120" s="121" t="s">
        <v>32</v>
      </c>
      <c r="E120" s="43">
        <v>59.6</v>
      </c>
      <c r="F120" s="110" t="s">
        <v>336</v>
      </c>
      <c r="G120" s="111">
        <v>70</v>
      </c>
      <c r="H120" s="111">
        <v>75</v>
      </c>
      <c r="I120" s="88">
        <f t="shared" si="12"/>
        <v>75</v>
      </c>
      <c r="J120" s="23" t="s">
        <v>355</v>
      </c>
      <c r="K120" s="24">
        <v>85</v>
      </c>
      <c r="L120" s="24" t="s">
        <v>363</v>
      </c>
      <c r="M120" s="89">
        <f t="shared" si="13"/>
        <v>85</v>
      </c>
      <c r="N120" s="133">
        <f t="shared" si="14"/>
        <v>160</v>
      </c>
      <c r="O120" s="131">
        <v>22</v>
      </c>
      <c r="P120" s="87">
        <f t="shared" si="15"/>
        <v>238.13818711618126</v>
      </c>
      <c r="Q120" s="138" t="s">
        <v>34</v>
      </c>
      <c r="R120" s="139" t="s">
        <v>32</v>
      </c>
      <c r="S120" s="136">
        <f>SUM(O120:O127)</f>
        <v>107</v>
      </c>
    </row>
    <row r="121" spans="1:17" ht="15" customHeight="1">
      <c r="A121" s="25">
        <v>9</v>
      </c>
      <c r="B121" s="40" t="s">
        <v>616</v>
      </c>
      <c r="C121" s="107" t="s">
        <v>617</v>
      </c>
      <c r="D121" s="42" t="s">
        <v>32</v>
      </c>
      <c r="E121" s="43">
        <v>83.5</v>
      </c>
      <c r="F121" s="44">
        <v>90</v>
      </c>
      <c r="G121" s="45">
        <v>95</v>
      </c>
      <c r="H121" s="45">
        <v>100</v>
      </c>
      <c r="I121" s="83">
        <f t="shared" si="12"/>
        <v>100</v>
      </c>
      <c r="J121" s="23">
        <v>120</v>
      </c>
      <c r="K121" s="24">
        <v>125</v>
      </c>
      <c r="L121" s="24" t="s">
        <v>618</v>
      </c>
      <c r="M121" s="84">
        <f t="shared" si="13"/>
        <v>125</v>
      </c>
      <c r="N121" s="132">
        <f t="shared" si="14"/>
        <v>225</v>
      </c>
      <c r="O121" s="131">
        <v>18</v>
      </c>
      <c r="P121" s="87">
        <f t="shared" si="15"/>
        <v>271.2968663151052</v>
      </c>
      <c r="Q121" s="30" t="s">
        <v>34</v>
      </c>
    </row>
    <row r="122" spans="1:17" ht="15" customHeight="1">
      <c r="A122" s="18">
        <v>9</v>
      </c>
      <c r="B122" s="19" t="s">
        <v>619</v>
      </c>
      <c r="C122" s="26" t="s">
        <v>620</v>
      </c>
      <c r="D122" s="21" t="s">
        <v>32</v>
      </c>
      <c r="E122" s="109">
        <v>60.8</v>
      </c>
      <c r="F122" s="29" t="s">
        <v>186</v>
      </c>
      <c r="G122" s="24">
        <v>60</v>
      </c>
      <c r="H122" s="24" t="s">
        <v>567</v>
      </c>
      <c r="I122" s="83">
        <f t="shared" si="12"/>
        <v>60</v>
      </c>
      <c r="J122" s="23">
        <v>75</v>
      </c>
      <c r="K122" s="24">
        <v>80</v>
      </c>
      <c r="L122" s="24">
        <v>85</v>
      </c>
      <c r="M122" s="84">
        <f t="shared" si="13"/>
        <v>85</v>
      </c>
      <c r="N122" s="132">
        <f t="shared" si="14"/>
        <v>145</v>
      </c>
      <c r="O122" s="131">
        <v>17</v>
      </c>
      <c r="P122" s="87">
        <f t="shared" si="15"/>
        <v>212.6783754586059</v>
      </c>
      <c r="Q122" s="96" t="s">
        <v>34</v>
      </c>
    </row>
    <row r="123" spans="1:17" ht="15" customHeight="1">
      <c r="A123" s="25">
        <v>14</v>
      </c>
      <c r="B123" s="46" t="s">
        <v>621</v>
      </c>
      <c r="C123" s="47" t="s">
        <v>622</v>
      </c>
      <c r="D123" s="48" t="s">
        <v>32</v>
      </c>
      <c r="E123" s="49">
        <v>68.5</v>
      </c>
      <c r="F123" s="50">
        <v>70</v>
      </c>
      <c r="G123" s="51" t="s">
        <v>541</v>
      </c>
      <c r="H123" s="51">
        <v>75</v>
      </c>
      <c r="I123" s="88">
        <f t="shared" si="12"/>
        <v>75</v>
      </c>
      <c r="J123" s="23">
        <v>80</v>
      </c>
      <c r="K123" s="24">
        <v>85</v>
      </c>
      <c r="L123" s="24">
        <v>90</v>
      </c>
      <c r="M123" s="89">
        <f t="shared" si="13"/>
        <v>90</v>
      </c>
      <c r="N123" s="133">
        <f t="shared" si="14"/>
        <v>165</v>
      </c>
      <c r="O123" s="131">
        <v>12</v>
      </c>
      <c r="P123" s="92">
        <f t="shared" si="15"/>
        <v>223.0070528044036</v>
      </c>
      <c r="Q123" s="160" t="s">
        <v>34</v>
      </c>
    </row>
    <row r="124" spans="1:17" ht="15" customHeight="1">
      <c r="A124" s="18">
        <v>16</v>
      </c>
      <c r="B124" s="19" t="s">
        <v>623</v>
      </c>
      <c r="C124" s="20" t="s">
        <v>624</v>
      </c>
      <c r="D124" s="21" t="s">
        <v>32</v>
      </c>
      <c r="E124" s="109">
        <v>111.6</v>
      </c>
      <c r="F124" s="29">
        <v>52</v>
      </c>
      <c r="G124" s="24">
        <v>57</v>
      </c>
      <c r="H124" s="24">
        <v>60</v>
      </c>
      <c r="I124" s="83">
        <f t="shared" si="12"/>
        <v>60</v>
      </c>
      <c r="J124" s="23">
        <v>72</v>
      </c>
      <c r="K124" s="24">
        <v>77</v>
      </c>
      <c r="L124" s="24">
        <v>80</v>
      </c>
      <c r="M124" s="84">
        <f t="shared" si="13"/>
        <v>80</v>
      </c>
      <c r="N124" s="132">
        <f t="shared" si="14"/>
        <v>140</v>
      </c>
      <c r="O124" s="131">
        <v>11</v>
      </c>
      <c r="P124" s="87">
        <f t="shared" si="15"/>
        <v>149.962564872804</v>
      </c>
      <c r="Q124" s="30" t="s">
        <v>34</v>
      </c>
    </row>
    <row r="125" spans="1:17" ht="15" customHeight="1">
      <c r="A125" s="18">
        <v>16</v>
      </c>
      <c r="B125" s="30" t="s">
        <v>625</v>
      </c>
      <c r="C125" s="100" t="s">
        <v>626</v>
      </c>
      <c r="D125" s="52" t="s">
        <v>32</v>
      </c>
      <c r="E125" s="43">
        <v>60.8</v>
      </c>
      <c r="F125" s="74">
        <v>35</v>
      </c>
      <c r="G125" s="34">
        <v>43</v>
      </c>
      <c r="H125" s="34">
        <v>45</v>
      </c>
      <c r="I125" s="83">
        <f t="shared" si="12"/>
        <v>45</v>
      </c>
      <c r="J125" s="23">
        <v>45</v>
      </c>
      <c r="K125" s="24">
        <v>50</v>
      </c>
      <c r="L125" s="24">
        <v>55</v>
      </c>
      <c r="M125" s="84">
        <f t="shared" si="13"/>
        <v>55</v>
      </c>
      <c r="N125" s="132">
        <f t="shared" si="14"/>
        <v>100</v>
      </c>
      <c r="O125" s="131">
        <v>10</v>
      </c>
      <c r="P125" s="87">
        <f t="shared" si="15"/>
        <v>146.67474169559028</v>
      </c>
      <c r="Q125" s="96" t="s">
        <v>34</v>
      </c>
    </row>
    <row r="126" spans="1:17" ht="15" customHeight="1">
      <c r="A126" s="18">
        <v>17</v>
      </c>
      <c r="B126" s="19" t="s">
        <v>627</v>
      </c>
      <c r="C126" s="20" t="s">
        <v>628</v>
      </c>
      <c r="D126" s="21" t="s">
        <v>32</v>
      </c>
      <c r="E126" s="109">
        <v>60.9</v>
      </c>
      <c r="F126" s="29">
        <v>40</v>
      </c>
      <c r="G126" s="24" t="s">
        <v>233</v>
      </c>
      <c r="H126" s="24" t="s">
        <v>233</v>
      </c>
      <c r="I126" s="83">
        <f t="shared" si="12"/>
        <v>40</v>
      </c>
      <c r="J126" s="23">
        <v>50</v>
      </c>
      <c r="K126" s="24">
        <v>55</v>
      </c>
      <c r="L126" s="24">
        <v>60</v>
      </c>
      <c r="M126" s="84">
        <f t="shared" si="13"/>
        <v>60</v>
      </c>
      <c r="N126" s="132">
        <f t="shared" si="14"/>
        <v>100</v>
      </c>
      <c r="O126" s="131">
        <v>9</v>
      </c>
      <c r="P126" s="87">
        <f t="shared" si="15"/>
        <v>146.49973552337843</v>
      </c>
      <c r="Q126" s="30" t="s">
        <v>34</v>
      </c>
    </row>
    <row r="127" spans="1:17" ht="15" customHeight="1">
      <c r="A127" s="18">
        <v>18</v>
      </c>
      <c r="B127" s="30" t="s">
        <v>629</v>
      </c>
      <c r="C127" s="20" t="s">
        <v>630</v>
      </c>
      <c r="D127" s="52" t="s">
        <v>32</v>
      </c>
      <c r="E127" s="43">
        <v>76.8</v>
      </c>
      <c r="F127" s="74">
        <v>75</v>
      </c>
      <c r="G127" s="34" t="s">
        <v>287</v>
      </c>
      <c r="H127" s="34">
        <v>80</v>
      </c>
      <c r="I127" s="83">
        <f t="shared" si="12"/>
        <v>80</v>
      </c>
      <c r="J127" s="23">
        <v>95</v>
      </c>
      <c r="K127" s="24">
        <v>100</v>
      </c>
      <c r="L127" s="24">
        <v>105</v>
      </c>
      <c r="M127" s="84">
        <f t="shared" si="13"/>
        <v>105</v>
      </c>
      <c r="N127" s="132">
        <f t="shared" si="14"/>
        <v>185</v>
      </c>
      <c r="O127" s="131">
        <v>8</v>
      </c>
      <c r="P127" s="87">
        <f t="shared" si="15"/>
        <v>233.31380970071262</v>
      </c>
      <c r="Q127" s="30" t="s">
        <v>34</v>
      </c>
    </row>
    <row r="128" spans="1:17" ht="15" customHeight="1">
      <c r="A128" s="25">
        <v>20</v>
      </c>
      <c r="B128" s="30" t="s">
        <v>631</v>
      </c>
      <c r="C128" s="20" t="s">
        <v>632</v>
      </c>
      <c r="D128" s="52" t="s">
        <v>32</v>
      </c>
      <c r="E128" s="103">
        <v>95.6</v>
      </c>
      <c r="F128" s="74">
        <v>60</v>
      </c>
      <c r="G128" s="34">
        <v>65</v>
      </c>
      <c r="H128" s="34" t="s">
        <v>633</v>
      </c>
      <c r="I128" s="88">
        <f t="shared" si="12"/>
        <v>65</v>
      </c>
      <c r="J128" s="23">
        <v>80</v>
      </c>
      <c r="K128" s="24" t="s">
        <v>634</v>
      </c>
      <c r="L128" s="24">
        <v>84</v>
      </c>
      <c r="M128" s="89">
        <f t="shared" si="13"/>
        <v>84</v>
      </c>
      <c r="N128" s="133">
        <f t="shared" si="14"/>
        <v>149</v>
      </c>
      <c r="O128" s="131">
        <v>6</v>
      </c>
      <c r="P128" s="92">
        <f t="shared" si="15"/>
        <v>168.7828238786122</v>
      </c>
      <c r="Q128" s="30" t="s">
        <v>34</v>
      </c>
    </row>
    <row r="129" spans="1:17" ht="15" customHeight="1">
      <c r="A129" s="25">
        <v>21</v>
      </c>
      <c r="B129" s="19" t="s">
        <v>635</v>
      </c>
      <c r="C129" s="20" t="s">
        <v>636</v>
      </c>
      <c r="D129" s="21" t="s">
        <v>32</v>
      </c>
      <c r="E129" s="109">
        <v>93</v>
      </c>
      <c r="F129" s="29">
        <v>70</v>
      </c>
      <c r="G129" s="24" t="s">
        <v>541</v>
      </c>
      <c r="H129" s="24" t="s">
        <v>541</v>
      </c>
      <c r="I129" s="83">
        <f t="shared" si="12"/>
        <v>70</v>
      </c>
      <c r="J129" s="23">
        <v>85</v>
      </c>
      <c r="K129" s="24">
        <v>90</v>
      </c>
      <c r="L129" s="24" t="s">
        <v>400</v>
      </c>
      <c r="M129" s="84">
        <f t="shared" si="13"/>
        <v>90</v>
      </c>
      <c r="N129" s="132">
        <f t="shared" si="14"/>
        <v>160</v>
      </c>
      <c r="O129" s="131">
        <v>5</v>
      </c>
      <c r="P129" s="87">
        <f t="shared" si="15"/>
        <v>183.37608511677954</v>
      </c>
      <c r="Q129" s="30" t="s">
        <v>34</v>
      </c>
    </row>
    <row r="130" spans="1:17" ht="15" customHeight="1">
      <c r="A130" s="18">
        <v>23</v>
      </c>
      <c r="B130" s="19" t="s">
        <v>637</v>
      </c>
      <c r="C130" s="20" t="s">
        <v>638</v>
      </c>
      <c r="D130" s="21" t="s">
        <v>32</v>
      </c>
      <c r="E130" s="109">
        <v>81.1</v>
      </c>
      <c r="F130" s="29" t="s">
        <v>336</v>
      </c>
      <c r="G130" s="24">
        <v>75</v>
      </c>
      <c r="H130" s="24">
        <v>80</v>
      </c>
      <c r="I130" s="88">
        <f t="shared" si="12"/>
        <v>80</v>
      </c>
      <c r="J130" s="23">
        <v>85</v>
      </c>
      <c r="K130" s="24">
        <v>90</v>
      </c>
      <c r="L130" s="24">
        <v>95</v>
      </c>
      <c r="M130" s="89">
        <f t="shared" si="13"/>
        <v>95</v>
      </c>
      <c r="N130" s="133">
        <f t="shared" si="14"/>
        <v>175</v>
      </c>
      <c r="O130" s="131">
        <v>4</v>
      </c>
      <c r="P130" s="92">
        <f t="shared" si="15"/>
        <v>214.22178546762547</v>
      </c>
      <c r="Q130" s="30" t="s">
        <v>34</v>
      </c>
    </row>
    <row r="131" spans="1:17" ht="15" customHeight="1">
      <c r="A131" s="18">
        <v>25</v>
      </c>
      <c r="B131" s="30" t="s">
        <v>639</v>
      </c>
      <c r="C131" s="20" t="s">
        <v>640</v>
      </c>
      <c r="D131" s="52" t="s">
        <v>32</v>
      </c>
      <c r="E131" s="103">
        <v>66.3</v>
      </c>
      <c r="F131" s="74">
        <v>50</v>
      </c>
      <c r="G131" s="34">
        <v>53</v>
      </c>
      <c r="H131" s="34">
        <v>56</v>
      </c>
      <c r="I131" s="88">
        <f aca="true" t="shared" si="16" ref="I131:I160">MAX(F131:H131)</f>
        <v>56</v>
      </c>
      <c r="J131" s="23">
        <v>65</v>
      </c>
      <c r="K131" s="24">
        <v>70</v>
      </c>
      <c r="L131" s="24" t="s">
        <v>641</v>
      </c>
      <c r="M131" s="89">
        <f t="shared" si="13"/>
        <v>70</v>
      </c>
      <c r="N131" s="133">
        <f t="shared" si="14"/>
        <v>126</v>
      </c>
      <c r="O131" s="131">
        <v>1</v>
      </c>
      <c r="P131" s="92">
        <f aca="true" t="shared" si="17" ref="P131:P160">IF(ISERROR(N131*10^(0.794358141*(LOG10(E131/174.393))^2)),"",N131*10^(0.794358141*(LOG10(E131/174.393))^2))</f>
        <v>173.982544237195</v>
      </c>
      <c r="Q131" s="95" t="s">
        <v>34</v>
      </c>
    </row>
    <row r="132" spans="1:19" ht="15" customHeight="1">
      <c r="A132" s="25">
        <v>6</v>
      </c>
      <c r="B132" s="19" t="s">
        <v>642</v>
      </c>
      <c r="C132" s="26" t="s">
        <v>643</v>
      </c>
      <c r="D132" s="21" t="s">
        <v>68</v>
      </c>
      <c r="E132" s="22">
        <v>68.35</v>
      </c>
      <c r="F132" s="23">
        <v>95</v>
      </c>
      <c r="G132" s="24">
        <v>97</v>
      </c>
      <c r="H132" s="24" t="s">
        <v>644</v>
      </c>
      <c r="I132" s="88">
        <f t="shared" si="16"/>
        <v>97</v>
      </c>
      <c r="J132" s="23" t="s">
        <v>444</v>
      </c>
      <c r="K132" s="24" t="s">
        <v>444</v>
      </c>
      <c r="L132" s="24" t="s">
        <v>444</v>
      </c>
      <c r="M132" s="89" t="s">
        <v>363</v>
      </c>
      <c r="N132" s="90" t="s">
        <v>363</v>
      </c>
      <c r="O132" s="131">
        <v>20</v>
      </c>
      <c r="P132" s="87">
        <f t="shared" si="17"/>
      </c>
      <c r="Q132" s="96" t="s">
        <v>645</v>
      </c>
      <c r="R132" s="139" t="s">
        <v>68</v>
      </c>
      <c r="S132" s="136">
        <f>SUM(O132:O139)</f>
        <v>61</v>
      </c>
    </row>
    <row r="133" spans="1:17" ht="15" customHeight="1">
      <c r="A133" s="18">
        <v>15</v>
      </c>
      <c r="B133" s="154" t="s">
        <v>646</v>
      </c>
      <c r="C133" s="26" t="s">
        <v>647</v>
      </c>
      <c r="D133" s="155" t="s">
        <v>68</v>
      </c>
      <c r="E133" s="32">
        <v>74.4</v>
      </c>
      <c r="F133" s="158">
        <v>83</v>
      </c>
      <c r="G133" s="157" t="s">
        <v>499</v>
      </c>
      <c r="H133" s="157">
        <v>86</v>
      </c>
      <c r="I133" s="83">
        <f t="shared" si="16"/>
        <v>86</v>
      </c>
      <c r="J133" s="23">
        <v>105</v>
      </c>
      <c r="K133" s="24">
        <v>110</v>
      </c>
      <c r="L133" s="24" t="s">
        <v>358</v>
      </c>
      <c r="M133" s="84">
        <f aca="true" t="shared" si="18" ref="M133:M160">MAX(J133:L133)</f>
        <v>110</v>
      </c>
      <c r="N133" s="85">
        <f aca="true" t="shared" si="19" ref="N133:N160">SUM(I133,M133)</f>
        <v>196</v>
      </c>
      <c r="O133" s="131">
        <v>11</v>
      </c>
      <c r="P133" s="87">
        <f t="shared" si="17"/>
        <v>251.7548840354939</v>
      </c>
      <c r="Q133" s="30" t="s">
        <v>645</v>
      </c>
    </row>
    <row r="134" spans="1:17" ht="15" customHeight="1">
      <c r="A134" s="25">
        <v>20</v>
      </c>
      <c r="B134" s="30" t="s">
        <v>648</v>
      </c>
      <c r="C134" s="26" t="s">
        <v>649</v>
      </c>
      <c r="D134" s="52" t="s">
        <v>68</v>
      </c>
      <c r="E134" s="53">
        <v>36</v>
      </c>
      <c r="F134" s="33">
        <v>33</v>
      </c>
      <c r="G134" s="34">
        <v>36</v>
      </c>
      <c r="H134" s="151">
        <v>39</v>
      </c>
      <c r="I134" s="88">
        <f t="shared" si="16"/>
        <v>39</v>
      </c>
      <c r="J134" s="23">
        <v>43</v>
      </c>
      <c r="K134" s="24">
        <v>46</v>
      </c>
      <c r="L134" s="24">
        <v>50</v>
      </c>
      <c r="M134" s="89">
        <f t="shared" si="18"/>
        <v>50</v>
      </c>
      <c r="N134" s="90">
        <f t="shared" si="19"/>
        <v>89</v>
      </c>
      <c r="O134" s="131">
        <v>6</v>
      </c>
      <c r="P134" s="92">
        <f t="shared" si="17"/>
        <v>210.0725424389321</v>
      </c>
      <c r="Q134" s="30" t="s">
        <v>645</v>
      </c>
    </row>
    <row r="135" spans="1:17" ht="15" customHeight="1">
      <c r="A135" s="18">
        <v>20</v>
      </c>
      <c r="B135" s="19" t="s">
        <v>650</v>
      </c>
      <c r="C135" s="26" t="s">
        <v>651</v>
      </c>
      <c r="D135" s="21" t="s">
        <v>68</v>
      </c>
      <c r="E135" s="22">
        <v>92.1</v>
      </c>
      <c r="F135" s="23">
        <v>65</v>
      </c>
      <c r="G135" s="24">
        <v>70</v>
      </c>
      <c r="H135" s="24" t="s">
        <v>541</v>
      </c>
      <c r="I135" s="83">
        <f t="shared" si="16"/>
        <v>70</v>
      </c>
      <c r="J135" s="23">
        <v>80</v>
      </c>
      <c r="K135" s="24">
        <v>85</v>
      </c>
      <c r="L135" s="24">
        <v>90</v>
      </c>
      <c r="M135" s="84">
        <f t="shared" si="18"/>
        <v>90</v>
      </c>
      <c r="N135" s="85">
        <f t="shared" si="19"/>
        <v>160</v>
      </c>
      <c r="O135" s="131">
        <v>6</v>
      </c>
      <c r="P135" s="87">
        <f t="shared" si="17"/>
        <v>184.15728784271525</v>
      </c>
      <c r="Q135" s="96" t="s">
        <v>645</v>
      </c>
    </row>
    <row r="136" spans="1:17" ht="15" customHeight="1">
      <c r="A136" s="18">
        <v>21</v>
      </c>
      <c r="B136" s="30" t="s">
        <v>241</v>
      </c>
      <c r="C136" s="26" t="s">
        <v>242</v>
      </c>
      <c r="D136" s="52" t="s">
        <v>68</v>
      </c>
      <c r="E136" s="53">
        <v>40.4</v>
      </c>
      <c r="F136" s="33" t="s">
        <v>175</v>
      </c>
      <c r="G136" s="34" t="s">
        <v>175</v>
      </c>
      <c r="H136" s="34">
        <v>35</v>
      </c>
      <c r="I136" s="88">
        <f t="shared" si="16"/>
        <v>35</v>
      </c>
      <c r="J136" s="23">
        <v>43</v>
      </c>
      <c r="K136" s="24">
        <v>47</v>
      </c>
      <c r="L136" s="24">
        <v>51</v>
      </c>
      <c r="M136" s="89">
        <f t="shared" si="18"/>
        <v>51</v>
      </c>
      <c r="N136" s="90">
        <f t="shared" si="19"/>
        <v>86</v>
      </c>
      <c r="O136" s="131">
        <v>5</v>
      </c>
      <c r="P136" s="92">
        <f t="shared" si="17"/>
        <v>179.86742542520463</v>
      </c>
      <c r="Q136" s="30" t="s">
        <v>645</v>
      </c>
    </row>
    <row r="137" spans="1:17" ht="15" customHeight="1">
      <c r="A137" s="25">
        <v>21</v>
      </c>
      <c r="B137" s="63" t="s">
        <v>652</v>
      </c>
      <c r="C137" s="64" t="s">
        <v>653</v>
      </c>
      <c r="D137" s="164" t="s">
        <v>68</v>
      </c>
      <c r="E137" s="165">
        <v>95.7</v>
      </c>
      <c r="F137" s="166">
        <v>60</v>
      </c>
      <c r="G137" s="68" t="s">
        <v>567</v>
      </c>
      <c r="H137" s="61" t="s">
        <v>567</v>
      </c>
      <c r="I137" s="88">
        <f t="shared" si="16"/>
        <v>60</v>
      </c>
      <c r="J137" s="23">
        <v>80</v>
      </c>
      <c r="K137" s="24">
        <v>85</v>
      </c>
      <c r="L137" s="24" t="s">
        <v>654</v>
      </c>
      <c r="M137" s="89">
        <f t="shared" si="18"/>
        <v>85</v>
      </c>
      <c r="N137" s="90">
        <f t="shared" si="19"/>
        <v>145</v>
      </c>
      <c r="O137" s="131">
        <v>5</v>
      </c>
      <c r="P137" s="92">
        <f t="shared" si="17"/>
        <v>164.18059406359495</v>
      </c>
      <c r="Q137" s="63" t="s">
        <v>645</v>
      </c>
    </row>
    <row r="138" spans="1:17" ht="15" customHeight="1">
      <c r="A138" s="18">
        <v>22</v>
      </c>
      <c r="B138" s="46" t="s">
        <v>655</v>
      </c>
      <c r="C138" s="47" t="s">
        <v>656</v>
      </c>
      <c r="D138" s="48" t="s">
        <v>68</v>
      </c>
      <c r="E138" s="54">
        <v>50</v>
      </c>
      <c r="F138" s="50">
        <v>33</v>
      </c>
      <c r="G138" s="51">
        <v>36</v>
      </c>
      <c r="H138" s="51" t="s">
        <v>657</v>
      </c>
      <c r="I138" s="88">
        <f t="shared" si="16"/>
        <v>36</v>
      </c>
      <c r="J138" s="23">
        <v>45</v>
      </c>
      <c r="K138" s="24">
        <v>50</v>
      </c>
      <c r="L138" s="24" t="s">
        <v>658</v>
      </c>
      <c r="M138" s="89">
        <f t="shared" si="18"/>
        <v>50</v>
      </c>
      <c r="N138" s="133">
        <f t="shared" si="19"/>
        <v>86</v>
      </c>
      <c r="O138" s="131">
        <v>4</v>
      </c>
      <c r="P138" s="92">
        <f t="shared" si="17"/>
        <v>147.34449299589875</v>
      </c>
      <c r="Q138" s="97" t="s">
        <v>645</v>
      </c>
    </row>
    <row r="139" spans="1:17" ht="15" customHeight="1">
      <c r="A139" s="18">
        <v>22</v>
      </c>
      <c r="B139" s="19" t="s">
        <v>659</v>
      </c>
      <c r="C139" s="20" t="s">
        <v>660</v>
      </c>
      <c r="D139" s="21" t="s">
        <v>68</v>
      </c>
      <c r="E139" s="28">
        <v>86</v>
      </c>
      <c r="F139" s="29" t="s">
        <v>186</v>
      </c>
      <c r="G139" s="24">
        <v>60</v>
      </c>
      <c r="H139" s="24">
        <v>63</v>
      </c>
      <c r="I139" s="83">
        <f t="shared" si="16"/>
        <v>63</v>
      </c>
      <c r="J139" s="23">
        <v>70</v>
      </c>
      <c r="K139" s="24" t="s">
        <v>541</v>
      </c>
      <c r="L139" s="24">
        <v>75</v>
      </c>
      <c r="M139" s="84">
        <f t="shared" si="18"/>
        <v>75</v>
      </c>
      <c r="N139" s="132">
        <f t="shared" si="19"/>
        <v>138</v>
      </c>
      <c r="O139" s="131">
        <v>4</v>
      </c>
      <c r="P139" s="87">
        <f t="shared" si="17"/>
        <v>163.9688954242386</v>
      </c>
      <c r="Q139" s="30" t="s">
        <v>645</v>
      </c>
    </row>
    <row r="140" spans="1:17" ht="15" customHeight="1">
      <c r="A140" s="18">
        <v>24</v>
      </c>
      <c r="B140" s="69" t="s">
        <v>661</v>
      </c>
      <c r="C140" s="70" t="s">
        <v>662</v>
      </c>
      <c r="D140" s="71" t="s">
        <v>68</v>
      </c>
      <c r="E140" s="54">
        <v>54.4</v>
      </c>
      <c r="F140" s="72">
        <v>30</v>
      </c>
      <c r="G140" s="73">
        <v>35</v>
      </c>
      <c r="H140" s="73" t="s">
        <v>144</v>
      </c>
      <c r="I140" s="88">
        <f t="shared" si="16"/>
        <v>35</v>
      </c>
      <c r="J140" s="23">
        <v>40</v>
      </c>
      <c r="K140" s="24">
        <v>45</v>
      </c>
      <c r="L140" s="24">
        <v>47</v>
      </c>
      <c r="M140" s="89">
        <f t="shared" si="18"/>
        <v>47</v>
      </c>
      <c r="N140" s="133">
        <f t="shared" si="19"/>
        <v>82</v>
      </c>
      <c r="O140" s="131">
        <v>2</v>
      </c>
      <c r="P140" s="92">
        <f t="shared" si="17"/>
        <v>130.96100062477132</v>
      </c>
      <c r="Q140" s="63" t="s">
        <v>645</v>
      </c>
    </row>
    <row r="141" spans="1:17" ht="15" customHeight="1">
      <c r="A141" s="18">
        <v>19</v>
      </c>
      <c r="B141" s="46" t="s">
        <v>663</v>
      </c>
      <c r="C141" s="47" t="s">
        <v>649</v>
      </c>
      <c r="D141" s="48" t="s">
        <v>664</v>
      </c>
      <c r="E141" s="54">
        <v>34.3</v>
      </c>
      <c r="F141" s="50">
        <v>35</v>
      </c>
      <c r="G141" s="51">
        <v>38</v>
      </c>
      <c r="H141" s="51">
        <v>40</v>
      </c>
      <c r="I141" s="88">
        <f t="shared" si="16"/>
        <v>40</v>
      </c>
      <c r="J141" s="23">
        <v>45</v>
      </c>
      <c r="K141" s="24">
        <v>48</v>
      </c>
      <c r="L141" s="24">
        <v>51</v>
      </c>
      <c r="M141" s="89">
        <f t="shared" si="18"/>
        <v>51</v>
      </c>
      <c r="N141" s="133">
        <f t="shared" si="19"/>
        <v>91</v>
      </c>
      <c r="O141" s="131">
        <v>7</v>
      </c>
      <c r="P141" s="92">
        <f t="shared" si="17"/>
        <v>226.5904669674613</v>
      </c>
      <c r="Q141" s="63" t="s">
        <v>645</v>
      </c>
    </row>
    <row r="142" spans="1:17" ht="15" customHeight="1">
      <c r="A142" s="25">
        <v>23</v>
      </c>
      <c r="B142" s="46" t="s">
        <v>665</v>
      </c>
      <c r="C142" s="47" t="s">
        <v>242</v>
      </c>
      <c r="D142" s="48" t="s">
        <v>664</v>
      </c>
      <c r="E142" s="54">
        <v>38.2</v>
      </c>
      <c r="F142" s="50">
        <v>35</v>
      </c>
      <c r="G142" s="51" t="s">
        <v>175</v>
      </c>
      <c r="H142" s="51" t="s">
        <v>175</v>
      </c>
      <c r="I142" s="88">
        <f t="shared" si="16"/>
        <v>35</v>
      </c>
      <c r="J142" s="23">
        <v>48</v>
      </c>
      <c r="K142" s="24" t="s">
        <v>658</v>
      </c>
      <c r="L142" s="24" t="s">
        <v>658</v>
      </c>
      <c r="M142" s="89">
        <f t="shared" si="18"/>
        <v>48</v>
      </c>
      <c r="N142" s="133">
        <f t="shared" si="19"/>
        <v>83</v>
      </c>
      <c r="O142" s="131">
        <v>3</v>
      </c>
      <c r="P142" s="92">
        <f t="shared" si="17"/>
        <v>183.88252926465182</v>
      </c>
      <c r="Q142" s="63" t="s">
        <v>645</v>
      </c>
    </row>
    <row r="143" spans="1:19" ht="15" customHeight="1">
      <c r="A143" s="18">
        <v>12</v>
      </c>
      <c r="B143" s="106" t="s">
        <v>666</v>
      </c>
      <c r="C143" s="107" t="s">
        <v>667</v>
      </c>
      <c r="D143" s="108" t="s">
        <v>668</v>
      </c>
      <c r="E143" s="43">
        <v>57.3</v>
      </c>
      <c r="F143" s="110">
        <v>60</v>
      </c>
      <c r="G143" s="111" t="s">
        <v>669</v>
      </c>
      <c r="H143" s="111">
        <v>56</v>
      </c>
      <c r="I143" s="83">
        <f t="shared" si="16"/>
        <v>60</v>
      </c>
      <c r="J143" s="23">
        <v>80</v>
      </c>
      <c r="K143" s="24">
        <v>77</v>
      </c>
      <c r="L143" s="24" t="s">
        <v>528</v>
      </c>
      <c r="M143" s="84">
        <f t="shared" si="18"/>
        <v>80</v>
      </c>
      <c r="N143" s="132">
        <f t="shared" si="19"/>
        <v>140</v>
      </c>
      <c r="O143" s="131">
        <v>14</v>
      </c>
      <c r="P143" s="87">
        <f t="shared" si="17"/>
        <v>214.64979583800977</v>
      </c>
      <c r="Q143" s="162" t="s">
        <v>670</v>
      </c>
      <c r="R143" s="139" t="s">
        <v>671</v>
      </c>
      <c r="S143" s="136">
        <f>SUM(O143:O144)</f>
        <v>25</v>
      </c>
    </row>
    <row r="144" spans="1:17" ht="15" customHeight="1">
      <c r="A144" s="18">
        <v>15</v>
      </c>
      <c r="B144" s="40" t="s">
        <v>672</v>
      </c>
      <c r="C144" s="41" t="s">
        <v>673</v>
      </c>
      <c r="D144" s="42" t="s">
        <v>668</v>
      </c>
      <c r="E144" s="43">
        <v>45.3</v>
      </c>
      <c r="F144" s="44">
        <v>44</v>
      </c>
      <c r="G144" s="45" t="s">
        <v>233</v>
      </c>
      <c r="H144" s="45" t="s">
        <v>233</v>
      </c>
      <c r="I144" s="88">
        <f t="shared" si="16"/>
        <v>44</v>
      </c>
      <c r="J144" s="23">
        <v>52</v>
      </c>
      <c r="K144" s="24">
        <v>54</v>
      </c>
      <c r="L144" s="24">
        <v>56</v>
      </c>
      <c r="M144" s="89">
        <f t="shared" si="18"/>
        <v>56</v>
      </c>
      <c r="N144" s="133">
        <f t="shared" si="19"/>
        <v>100</v>
      </c>
      <c r="O144" s="131">
        <v>11</v>
      </c>
      <c r="P144" s="92">
        <f t="shared" si="17"/>
        <v>187.17583997379643</v>
      </c>
      <c r="Q144" s="30" t="s">
        <v>670</v>
      </c>
    </row>
    <row r="145" spans="1:17" ht="15" customHeight="1">
      <c r="A145" s="18">
        <v>10</v>
      </c>
      <c r="B145" s="106" t="s">
        <v>674</v>
      </c>
      <c r="C145" s="107" t="s">
        <v>675</v>
      </c>
      <c r="D145" s="108" t="s">
        <v>676</v>
      </c>
      <c r="E145" s="109">
        <v>61.4</v>
      </c>
      <c r="F145" s="110">
        <v>60</v>
      </c>
      <c r="G145" s="111">
        <v>65</v>
      </c>
      <c r="H145" s="111" t="s">
        <v>633</v>
      </c>
      <c r="I145" s="83">
        <f t="shared" si="16"/>
        <v>65</v>
      </c>
      <c r="J145" s="23">
        <v>80</v>
      </c>
      <c r="K145" s="24" t="s">
        <v>355</v>
      </c>
      <c r="L145" s="24" t="s">
        <v>355</v>
      </c>
      <c r="M145" s="84">
        <f t="shared" si="18"/>
        <v>80</v>
      </c>
      <c r="N145" s="132">
        <f t="shared" si="19"/>
        <v>145</v>
      </c>
      <c r="O145" s="131">
        <v>16</v>
      </c>
      <c r="P145" s="87">
        <f t="shared" si="17"/>
        <v>211.1723830066497</v>
      </c>
      <c r="Q145" s="96" t="s">
        <v>677</v>
      </c>
    </row>
    <row r="146" spans="1:17" ht="15" customHeight="1">
      <c r="A146" s="25">
        <v>13</v>
      </c>
      <c r="B146" s="106" t="s">
        <v>678</v>
      </c>
      <c r="C146" s="41" t="s">
        <v>679</v>
      </c>
      <c r="D146" s="108" t="s">
        <v>676</v>
      </c>
      <c r="E146" s="109">
        <v>94.2</v>
      </c>
      <c r="F146" s="110">
        <v>80</v>
      </c>
      <c r="G146" s="111">
        <v>90</v>
      </c>
      <c r="H146" s="111">
        <v>95</v>
      </c>
      <c r="I146" s="83">
        <f t="shared" si="16"/>
        <v>95</v>
      </c>
      <c r="J146" s="23">
        <v>105</v>
      </c>
      <c r="K146" s="24">
        <v>115</v>
      </c>
      <c r="L146" s="24">
        <v>120</v>
      </c>
      <c r="M146" s="84">
        <f t="shared" si="18"/>
        <v>120</v>
      </c>
      <c r="N146" s="132">
        <f t="shared" si="19"/>
        <v>215</v>
      </c>
      <c r="O146" s="131">
        <v>13</v>
      </c>
      <c r="P146" s="87">
        <f t="shared" si="17"/>
        <v>245.05889022706538</v>
      </c>
      <c r="Q146" s="169" t="s">
        <v>677</v>
      </c>
    </row>
    <row r="147" spans="1:19" ht="15" customHeight="1">
      <c r="A147" s="18">
        <v>14</v>
      </c>
      <c r="B147" s="101" t="s">
        <v>680</v>
      </c>
      <c r="C147" s="41" t="s">
        <v>681</v>
      </c>
      <c r="D147" s="102" t="s">
        <v>676</v>
      </c>
      <c r="E147" s="103">
        <v>60.5</v>
      </c>
      <c r="F147" s="104" t="s">
        <v>282</v>
      </c>
      <c r="G147" s="105">
        <v>50</v>
      </c>
      <c r="H147" s="105">
        <v>55</v>
      </c>
      <c r="I147" s="83">
        <f t="shared" si="16"/>
        <v>55</v>
      </c>
      <c r="J147" s="23">
        <v>60</v>
      </c>
      <c r="K147" s="24">
        <v>65</v>
      </c>
      <c r="L147" s="24" t="s">
        <v>272</v>
      </c>
      <c r="M147" s="84">
        <f t="shared" si="18"/>
        <v>65</v>
      </c>
      <c r="N147" s="132">
        <f t="shared" si="19"/>
        <v>120</v>
      </c>
      <c r="O147" s="131">
        <v>12</v>
      </c>
      <c r="P147" s="87">
        <f t="shared" si="17"/>
        <v>176.64529250202486</v>
      </c>
      <c r="Q147" s="30" t="s">
        <v>677</v>
      </c>
      <c r="R147" s="139" t="s">
        <v>676</v>
      </c>
      <c r="S147" s="136">
        <f>SUM(O145:O148)</f>
        <v>53</v>
      </c>
    </row>
    <row r="148" spans="1:17" ht="15" customHeight="1">
      <c r="A148" s="25">
        <v>14</v>
      </c>
      <c r="B148" s="19" t="s">
        <v>682</v>
      </c>
      <c r="C148" s="20" t="s">
        <v>683</v>
      </c>
      <c r="D148" s="21" t="s">
        <v>676</v>
      </c>
      <c r="E148" s="109">
        <v>94.4</v>
      </c>
      <c r="F148" s="29">
        <v>85</v>
      </c>
      <c r="G148" s="24">
        <v>90</v>
      </c>
      <c r="H148" s="24">
        <v>95</v>
      </c>
      <c r="I148" s="83">
        <f t="shared" si="16"/>
        <v>95</v>
      </c>
      <c r="J148" s="23">
        <v>110</v>
      </c>
      <c r="K148" s="24">
        <v>116</v>
      </c>
      <c r="L148" s="24">
        <v>120</v>
      </c>
      <c r="M148" s="84">
        <f t="shared" si="18"/>
        <v>120</v>
      </c>
      <c r="N148" s="132">
        <f t="shared" si="19"/>
        <v>215</v>
      </c>
      <c r="O148" s="131">
        <v>12</v>
      </c>
      <c r="P148" s="87">
        <f t="shared" si="17"/>
        <v>244.83850635608133</v>
      </c>
      <c r="Q148" s="96" t="s">
        <v>677</v>
      </c>
    </row>
    <row r="149" spans="1:19" ht="15" customHeight="1">
      <c r="A149" s="18">
        <v>18</v>
      </c>
      <c r="B149" s="19" t="s">
        <v>684</v>
      </c>
      <c r="C149" s="20" t="s">
        <v>685</v>
      </c>
      <c r="D149" s="21" t="s">
        <v>686</v>
      </c>
      <c r="E149" s="109">
        <v>56.3</v>
      </c>
      <c r="F149" s="29">
        <v>35</v>
      </c>
      <c r="G149" s="24">
        <v>40</v>
      </c>
      <c r="H149" s="24" t="s">
        <v>254</v>
      </c>
      <c r="I149" s="83">
        <f t="shared" si="16"/>
        <v>40</v>
      </c>
      <c r="J149" s="23">
        <v>45</v>
      </c>
      <c r="K149" s="24">
        <v>50</v>
      </c>
      <c r="L149" s="24">
        <v>55</v>
      </c>
      <c r="M149" s="84">
        <f t="shared" si="18"/>
        <v>55</v>
      </c>
      <c r="N149" s="132">
        <f t="shared" si="19"/>
        <v>95</v>
      </c>
      <c r="O149" s="131">
        <v>8</v>
      </c>
      <c r="P149" s="87">
        <f t="shared" si="17"/>
        <v>147.65371278032333</v>
      </c>
      <c r="Q149" s="30" t="s">
        <v>687</v>
      </c>
      <c r="R149" s="139" t="s">
        <v>686</v>
      </c>
      <c r="S149" s="136">
        <f>SUM(O149:O152)</f>
        <v>21</v>
      </c>
    </row>
    <row r="150" spans="1:17" ht="15" customHeight="1">
      <c r="A150" s="25">
        <v>18</v>
      </c>
      <c r="B150" s="106" t="s">
        <v>688</v>
      </c>
      <c r="C150" s="107" t="s">
        <v>689</v>
      </c>
      <c r="D150" s="108" t="s">
        <v>686</v>
      </c>
      <c r="E150" s="109">
        <v>98.1</v>
      </c>
      <c r="F150" s="29">
        <v>80</v>
      </c>
      <c r="G150" s="24">
        <v>85</v>
      </c>
      <c r="H150" s="24" t="s">
        <v>273</v>
      </c>
      <c r="I150" s="88">
        <f t="shared" si="16"/>
        <v>85</v>
      </c>
      <c r="J150" s="23">
        <v>100</v>
      </c>
      <c r="K150" s="24" t="s">
        <v>404</v>
      </c>
      <c r="L150" s="24">
        <v>105</v>
      </c>
      <c r="M150" s="89">
        <f t="shared" si="18"/>
        <v>105</v>
      </c>
      <c r="N150" s="133">
        <f t="shared" si="19"/>
        <v>190</v>
      </c>
      <c r="O150" s="131">
        <v>8</v>
      </c>
      <c r="P150" s="92">
        <f t="shared" si="17"/>
        <v>212.98323128478174</v>
      </c>
      <c r="Q150" s="30" t="s">
        <v>687</v>
      </c>
    </row>
    <row r="151" spans="1:17" ht="15" customHeight="1">
      <c r="A151" s="25">
        <v>23</v>
      </c>
      <c r="B151" s="30" t="s">
        <v>690</v>
      </c>
      <c r="C151" s="20" t="s">
        <v>691</v>
      </c>
      <c r="D151" s="52" t="s">
        <v>686</v>
      </c>
      <c r="E151" s="43">
        <v>69</v>
      </c>
      <c r="F151" s="74">
        <v>50</v>
      </c>
      <c r="G151" s="34">
        <v>60</v>
      </c>
      <c r="H151" s="34" t="s">
        <v>567</v>
      </c>
      <c r="I151" s="88">
        <f t="shared" si="16"/>
        <v>60</v>
      </c>
      <c r="J151" s="23">
        <v>65</v>
      </c>
      <c r="K151" s="24">
        <v>70</v>
      </c>
      <c r="L151" s="24">
        <v>75</v>
      </c>
      <c r="M151" s="89">
        <f t="shared" si="18"/>
        <v>75</v>
      </c>
      <c r="N151" s="133">
        <f t="shared" si="19"/>
        <v>135</v>
      </c>
      <c r="O151" s="131">
        <v>3</v>
      </c>
      <c r="P151" s="92">
        <f t="shared" si="17"/>
        <v>181.6100397240809</v>
      </c>
      <c r="Q151" s="95" t="s">
        <v>687</v>
      </c>
    </row>
    <row r="152" spans="1:17" ht="15" customHeight="1">
      <c r="A152" s="18">
        <v>24</v>
      </c>
      <c r="B152" s="19" t="s">
        <v>692</v>
      </c>
      <c r="C152" s="26" t="s">
        <v>693</v>
      </c>
      <c r="D152" s="21" t="s">
        <v>686</v>
      </c>
      <c r="E152" s="109">
        <v>71</v>
      </c>
      <c r="F152" s="29">
        <v>65</v>
      </c>
      <c r="G152" s="24" t="s">
        <v>336</v>
      </c>
      <c r="H152" s="24">
        <v>70</v>
      </c>
      <c r="I152" s="83">
        <f t="shared" si="16"/>
        <v>70</v>
      </c>
      <c r="J152" s="23">
        <v>80</v>
      </c>
      <c r="K152" s="24" t="s">
        <v>355</v>
      </c>
      <c r="L152" s="24">
        <v>85</v>
      </c>
      <c r="M152" s="84">
        <f t="shared" si="18"/>
        <v>85</v>
      </c>
      <c r="N152" s="132">
        <f t="shared" si="19"/>
        <v>155</v>
      </c>
      <c r="O152" s="131">
        <v>2</v>
      </c>
      <c r="P152" s="87">
        <f t="shared" si="17"/>
        <v>204.79594588962127</v>
      </c>
      <c r="Q152" s="96" t="s">
        <v>687</v>
      </c>
    </row>
    <row r="153" spans="1:19" ht="15" customHeight="1">
      <c r="A153" s="25">
        <v>2</v>
      </c>
      <c r="B153" s="46" t="s">
        <v>694</v>
      </c>
      <c r="C153" s="26" t="s">
        <v>695</v>
      </c>
      <c r="D153" s="48" t="s">
        <v>696</v>
      </c>
      <c r="E153" s="49">
        <v>66.3</v>
      </c>
      <c r="F153" s="50">
        <v>90</v>
      </c>
      <c r="G153" s="51">
        <v>93</v>
      </c>
      <c r="H153" s="51">
        <v>96</v>
      </c>
      <c r="I153" s="88">
        <f t="shared" si="16"/>
        <v>96</v>
      </c>
      <c r="J153" s="23">
        <v>116</v>
      </c>
      <c r="K153" s="24">
        <v>120</v>
      </c>
      <c r="L153" s="24" t="s">
        <v>478</v>
      </c>
      <c r="M153" s="89">
        <f t="shared" si="18"/>
        <v>120</v>
      </c>
      <c r="N153" s="133">
        <f t="shared" si="19"/>
        <v>216</v>
      </c>
      <c r="O153" s="131">
        <v>25</v>
      </c>
      <c r="P153" s="87">
        <f t="shared" si="17"/>
        <v>298.25579012090566</v>
      </c>
      <c r="Q153" s="160" t="s">
        <v>697</v>
      </c>
      <c r="R153" s="139" t="s">
        <v>696</v>
      </c>
      <c r="S153" s="170">
        <v>144.5</v>
      </c>
    </row>
    <row r="154" spans="1:17" ht="15" customHeight="1">
      <c r="A154" s="18">
        <v>4</v>
      </c>
      <c r="B154" s="30" t="s">
        <v>698</v>
      </c>
      <c r="C154" s="20" t="s">
        <v>699</v>
      </c>
      <c r="D154" s="52" t="s">
        <v>696</v>
      </c>
      <c r="E154" s="54">
        <v>76.75</v>
      </c>
      <c r="F154" s="74">
        <v>107</v>
      </c>
      <c r="G154" s="34">
        <v>111</v>
      </c>
      <c r="H154" s="34">
        <v>115</v>
      </c>
      <c r="I154" s="83">
        <f t="shared" si="16"/>
        <v>115</v>
      </c>
      <c r="J154" s="23" t="s">
        <v>359</v>
      </c>
      <c r="K154" s="24">
        <v>140</v>
      </c>
      <c r="L154" s="24" t="s">
        <v>360</v>
      </c>
      <c r="M154" s="84">
        <f t="shared" si="18"/>
        <v>140</v>
      </c>
      <c r="N154" s="132">
        <f t="shared" si="19"/>
        <v>255</v>
      </c>
      <c r="O154" s="131">
        <v>22</v>
      </c>
      <c r="P154" s="87">
        <f t="shared" si="17"/>
        <v>321.71329097999285</v>
      </c>
      <c r="Q154" s="95" t="s">
        <v>697</v>
      </c>
    </row>
    <row r="155" spans="1:17" ht="15" customHeight="1">
      <c r="A155" s="18">
        <v>7</v>
      </c>
      <c r="B155" s="30" t="s">
        <v>700</v>
      </c>
      <c r="C155" s="26" t="s">
        <v>701</v>
      </c>
      <c r="D155" s="52" t="s">
        <v>696</v>
      </c>
      <c r="E155" s="43">
        <v>69</v>
      </c>
      <c r="F155" s="74">
        <v>70</v>
      </c>
      <c r="G155" s="34">
        <v>75</v>
      </c>
      <c r="H155" s="34">
        <v>80</v>
      </c>
      <c r="I155" s="88">
        <f t="shared" si="16"/>
        <v>80</v>
      </c>
      <c r="J155" s="23">
        <v>90</v>
      </c>
      <c r="K155" s="24">
        <v>95</v>
      </c>
      <c r="L155" s="24">
        <v>100</v>
      </c>
      <c r="M155" s="89">
        <f t="shared" si="18"/>
        <v>100</v>
      </c>
      <c r="N155" s="133">
        <f t="shared" si="19"/>
        <v>180</v>
      </c>
      <c r="O155" s="131">
        <v>19</v>
      </c>
      <c r="P155" s="92">
        <f t="shared" si="17"/>
        <v>242.14671963210787</v>
      </c>
      <c r="Q155" s="160" t="s">
        <v>697</v>
      </c>
    </row>
    <row r="156" spans="1:17" ht="15" customHeight="1">
      <c r="A156" s="18">
        <v>8</v>
      </c>
      <c r="B156" s="19" t="s">
        <v>702</v>
      </c>
      <c r="C156" s="20" t="s">
        <v>703</v>
      </c>
      <c r="D156" s="21" t="s">
        <v>696</v>
      </c>
      <c r="E156" s="43">
        <v>62</v>
      </c>
      <c r="F156" s="29">
        <v>58</v>
      </c>
      <c r="G156" s="24">
        <v>63</v>
      </c>
      <c r="H156" s="24">
        <v>66</v>
      </c>
      <c r="I156" s="83">
        <f t="shared" si="16"/>
        <v>66</v>
      </c>
      <c r="J156" s="23">
        <v>70</v>
      </c>
      <c r="K156" s="24">
        <v>75</v>
      </c>
      <c r="L156" s="24">
        <v>80</v>
      </c>
      <c r="M156" s="84">
        <f t="shared" si="18"/>
        <v>80</v>
      </c>
      <c r="N156" s="132">
        <f t="shared" si="19"/>
        <v>146</v>
      </c>
      <c r="O156" s="131">
        <v>18</v>
      </c>
      <c r="P156" s="87">
        <f t="shared" si="17"/>
        <v>211.15153808574493</v>
      </c>
      <c r="Q156" s="161" t="s">
        <v>697</v>
      </c>
    </row>
    <row r="157" spans="1:17" ht="15" customHeight="1">
      <c r="A157" s="25">
        <v>8</v>
      </c>
      <c r="B157" s="46" t="s">
        <v>704</v>
      </c>
      <c r="C157" s="47" t="s">
        <v>705</v>
      </c>
      <c r="D157" s="48" t="s">
        <v>696</v>
      </c>
      <c r="E157" s="53">
        <v>69</v>
      </c>
      <c r="F157" s="56">
        <v>75</v>
      </c>
      <c r="G157" s="51">
        <v>80</v>
      </c>
      <c r="H157" s="51">
        <v>85</v>
      </c>
      <c r="I157" s="88">
        <f t="shared" si="16"/>
        <v>85</v>
      </c>
      <c r="J157" s="23">
        <v>90</v>
      </c>
      <c r="K157" s="24" t="s">
        <v>400</v>
      </c>
      <c r="L157" s="24">
        <v>95</v>
      </c>
      <c r="M157" s="89">
        <f t="shared" si="18"/>
        <v>95</v>
      </c>
      <c r="N157" s="90">
        <f t="shared" si="19"/>
        <v>180</v>
      </c>
      <c r="O157" s="131">
        <v>18</v>
      </c>
      <c r="P157" s="92">
        <f t="shared" si="17"/>
        <v>242.14671963210787</v>
      </c>
      <c r="Q157" s="160" t="s">
        <v>697</v>
      </c>
    </row>
    <row r="158" spans="1:17" ht="15" customHeight="1">
      <c r="A158" s="18">
        <v>9</v>
      </c>
      <c r="B158" s="46" t="s">
        <v>706</v>
      </c>
      <c r="C158" s="47" t="s">
        <v>707</v>
      </c>
      <c r="D158" s="48" t="s">
        <v>696</v>
      </c>
      <c r="E158" s="55">
        <v>48.8</v>
      </c>
      <c r="F158" s="56">
        <v>48</v>
      </c>
      <c r="G158" s="51">
        <v>50</v>
      </c>
      <c r="H158" s="51">
        <v>52</v>
      </c>
      <c r="I158" s="88">
        <f t="shared" si="16"/>
        <v>52</v>
      </c>
      <c r="J158" s="23">
        <v>60</v>
      </c>
      <c r="K158" s="24" t="s">
        <v>567</v>
      </c>
      <c r="L158" s="24" t="s">
        <v>567</v>
      </c>
      <c r="M158" s="89">
        <f t="shared" si="18"/>
        <v>60</v>
      </c>
      <c r="N158" s="90">
        <f t="shared" si="19"/>
        <v>112</v>
      </c>
      <c r="O158" s="131">
        <v>17</v>
      </c>
      <c r="P158" s="87">
        <f t="shared" si="17"/>
        <v>195.99088009501406</v>
      </c>
      <c r="Q158" s="161" t="s">
        <v>697</v>
      </c>
    </row>
    <row r="159" spans="1:17" ht="15" customHeight="1">
      <c r="A159" s="18">
        <v>14</v>
      </c>
      <c r="B159" s="19" t="s">
        <v>708</v>
      </c>
      <c r="C159" s="123" t="s">
        <v>709</v>
      </c>
      <c r="D159" s="167" t="s">
        <v>696</v>
      </c>
      <c r="E159" s="53">
        <v>110</v>
      </c>
      <c r="F159" s="23">
        <v>65</v>
      </c>
      <c r="G159" s="24">
        <v>70</v>
      </c>
      <c r="H159" s="24">
        <v>75</v>
      </c>
      <c r="I159" s="83">
        <f t="shared" si="16"/>
        <v>75</v>
      </c>
      <c r="J159" s="23">
        <v>85</v>
      </c>
      <c r="K159" s="24">
        <v>90</v>
      </c>
      <c r="L159" s="24">
        <v>95</v>
      </c>
      <c r="M159" s="84">
        <f t="shared" si="18"/>
        <v>95</v>
      </c>
      <c r="N159" s="85">
        <f t="shared" si="19"/>
        <v>170</v>
      </c>
      <c r="O159" s="131">
        <v>13</v>
      </c>
      <c r="P159" s="87">
        <f t="shared" si="17"/>
        <v>182.9222734556747</v>
      </c>
      <c r="Q159" s="161" t="s">
        <v>697</v>
      </c>
    </row>
    <row r="160" spans="1:17" ht="15" customHeight="1">
      <c r="A160" s="25">
        <v>23</v>
      </c>
      <c r="B160" s="125" t="s">
        <v>710</v>
      </c>
      <c r="C160" s="126" t="s">
        <v>711</v>
      </c>
      <c r="D160" s="36" t="s">
        <v>696</v>
      </c>
      <c r="E160" s="53">
        <v>77</v>
      </c>
      <c r="F160" s="38">
        <v>70</v>
      </c>
      <c r="G160" s="39">
        <v>65</v>
      </c>
      <c r="H160" s="39">
        <v>70</v>
      </c>
      <c r="I160" s="83">
        <f t="shared" si="16"/>
        <v>70</v>
      </c>
      <c r="J160" s="23">
        <v>80</v>
      </c>
      <c r="K160" s="24">
        <v>85</v>
      </c>
      <c r="L160" s="24">
        <v>90</v>
      </c>
      <c r="M160" s="84">
        <f t="shared" si="18"/>
        <v>90</v>
      </c>
      <c r="N160" s="132">
        <f t="shared" si="19"/>
        <v>160</v>
      </c>
      <c r="O160" s="131">
        <v>3</v>
      </c>
      <c r="P160" s="87">
        <f t="shared" si="17"/>
        <v>201.48864802674368</v>
      </c>
      <c r="Q160" s="161" t="s">
        <v>697</v>
      </c>
    </row>
    <row r="161" spans="1:19" ht="15" customHeight="1">
      <c r="A161" s="25">
        <v>4</v>
      </c>
      <c r="B161" s="19" t="s">
        <v>712</v>
      </c>
      <c r="C161" s="26" t="s">
        <v>713</v>
      </c>
      <c r="D161" s="21" t="s">
        <v>306</v>
      </c>
      <c r="E161" s="28"/>
      <c r="F161" s="29"/>
      <c r="G161" s="24"/>
      <c r="H161" s="24"/>
      <c r="I161" s="83"/>
      <c r="J161" s="23"/>
      <c r="K161" s="24"/>
      <c r="L161" s="24"/>
      <c r="M161" s="84"/>
      <c r="N161" s="85"/>
      <c r="O161" s="131">
        <v>22</v>
      </c>
      <c r="P161" s="87" t="s">
        <v>562</v>
      </c>
      <c r="Q161" s="96" t="s">
        <v>714</v>
      </c>
      <c r="R161" s="139" t="s">
        <v>306</v>
      </c>
      <c r="S161" s="136">
        <f>SUM(O161:O168)</f>
        <v>144</v>
      </c>
    </row>
    <row r="162" spans="1:17" ht="15" customHeight="1">
      <c r="A162" s="18">
        <v>4</v>
      </c>
      <c r="B162" s="19" t="s">
        <v>715</v>
      </c>
      <c r="C162" s="20" t="s">
        <v>716</v>
      </c>
      <c r="D162" s="21" t="s">
        <v>306</v>
      </c>
      <c r="E162" s="28">
        <v>111.2</v>
      </c>
      <c r="F162" s="29">
        <v>125</v>
      </c>
      <c r="G162" s="24" t="s">
        <v>618</v>
      </c>
      <c r="H162" s="24">
        <v>131</v>
      </c>
      <c r="I162" s="83">
        <f aca="true" t="shared" si="20" ref="I162:I194">MAX(F162:H162)</f>
        <v>131</v>
      </c>
      <c r="J162" s="23">
        <v>152</v>
      </c>
      <c r="K162" s="24">
        <v>160</v>
      </c>
      <c r="L162" s="24" t="s">
        <v>717</v>
      </c>
      <c r="M162" s="84">
        <f aca="true" t="shared" si="21" ref="M162:M194">MAX(J162:L162)</f>
        <v>160</v>
      </c>
      <c r="N162" s="132">
        <f aca="true" t="shared" si="22" ref="N162:N194">SUM(I162,M162)</f>
        <v>291</v>
      </c>
      <c r="O162" s="131">
        <v>22</v>
      </c>
      <c r="P162" s="87">
        <f aca="true" t="shared" si="23" ref="P162:P194">IF(ISERROR(N162*10^(0.794358141*(LOG10(E162/174.393))^2)),"",N162*10^(0.794358141*(LOG10(E162/174.393))^2))</f>
        <v>312.05420296657354</v>
      </c>
      <c r="Q162" s="30" t="s">
        <v>714</v>
      </c>
    </row>
    <row r="163" spans="1:17" ht="15" customHeight="1">
      <c r="A163" s="25">
        <v>5</v>
      </c>
      <c r="B163" s="46" t="s">
        <v>718</v>
      </c>
      <c r="C163" s="47" t="s">
        <v>719</v>
      </c>
      <c r="D163" s="48" t="s">
        <v>306</v>
      </c>
      <c r="E163" s="99">
        <v>66.9</v>
      </c>
      <c r="F163" s="50">
        <v>75</v>
      </c>
      <c r="G163" s="51">
        <v>85</v>
      </c>
      <c r="H163" s="51">
        <v>90</v>
      </c>
      <c r="I163" s="88">
        <f t="shared" si="20"/>
        <v>90</v>
      </c>
      <c r="J163" s="23">
        <v>95</v>
      </c>
      <c r="K163" s="24">
        <v>107</v>
      </c>
      <c r="L163" s="24" t="s">
        <v>358</v>
      </c>
      <c r="M163" s="89">
        <f t="shared" si="21"/>
        <v>107</v>
      </c>
      <c r="N163" s="133">
        <f t="shared" si="22"/>
        <v>197</v>
      </c>
      <c r="O163" s="131">
        <v>21</v>
      </c>
      <c r="P163" s="87">
        <f t="shared" si="23"/>
        <v>270.3975203852564</v>
      </c>
      <c r="Q163" s="97" t="s">
        <v>714</v>
      </c>
    </row>
    <row r="164" spans="1:17" ht="15" customHeight="1">
      <c r="A164" s="18">
        <v>9</v>
      </c>
      <c r="B164" s="19" t="s">
        <v>720</v>
      </c>
      <c r="C164" s="20" t="s">
        <v>721</v>
      </c>
      <c r="D164" s="21" t="s">
        <v>306</v>
      </c>
      <c r="E164" s="28">
        <v>68</v>
      </c>
      <c r="F164" s="29">
        <v>75</v>
      </c>
      <c r="G164" s="24">
        <v>78</v>
      </c>
      <c r="H164" s="24">
        <v>80</v>
      </c>
      <c r="I164" s="88">
        <f t="shared" si="20"/>
        <v>80</v>
      </c>
      <c r="J164" s="23">
        <v>90</v>
      </c>
      <c r="K164" s="24">
        <v>95</v>
      </c>
      <c r="L164" s="24">
        <v>97</v>
      </c>
      <c r="M164" s="89">
        <f t="shared" si="21"/>
        <v>97</v>
      </c>
      <c r="N164" s="133">
        <f t="shared" si="22"/>
        <v>177</v>
      </c>
      <c r="O164" s="131">
        <v>17</v>
      </c>
      <c r="P164" s="92">
        <f t="shared" si="23"/>
        <v>240.36286666036514</v>
      </c>
      <c r="Q164" s="95" t="s">
        <v>29</v>
      </c>
    </row>
    <row r="165" spans="1:17" ht="15" customHeight="1">
      <c r="A165" s="25">
        <v>9</v>
      </c>
      <c r="B165" s="19" t="s">
        <v>722</v>
      </c>
      <c r="C165" s="20" t="s">
        <v>723</v>
      </c>
      <c r="D165" s="118" t="s">
        <v>306</v>
      </c>
      <c r="E165" s="54">
        <v>94.5</v>
      </c>
      <c r="F165" s="29">
        <v>90</v>
      </c>
      <c r="G165" s="24">
        <v>95</v>
      </c>
      <c r="H165" s="24">
        <v>100</v>
      </c>
      <c r="I165" s="83">
        <f t="shared" si="20"/>
        <v>100</v>
      </c>
      <c r="J165" s="23">
        <v>120</v>
      </c>
      <c r="K165" s="24">
        <v>125</v>
      </c>
      <c r="L165" s="24">
        <v>130</v>
      </c>
      <c r="M165" s="84">
        <f t="shared" si="21"/>
        <v>130</v>
      </c>
      <c r="N165" s="132">
        <f t="shared" si="22"/>
        <v>230</v>
      </c>
      <c r="O165" s="131">
        <v>17</v>
      </c>
      <c r="P165" s="87">
        <f t="shared" si="23"/>
        <v>261.8029535182397</v>
      </c>
      <c r="Q165" s="30" t="s">
        <v>714</v>
      </c>
    </row>
    <row r="166" spans="1:17" ht="15" customHeight="1">
      <c r="A166" s="18">
        <v>10</v>
      </c>
      <c r="B166" s="19" t="s">
        <v>724</v>
      </c>
      <c r="C166" s="20" t="s">
        <v>725</v>
      </c>
      <c r="D166" s="21" t="s">
        <v>306</v>
      </c>
      <c r="E166" s="28">
        <v>76.4</v>
      </c>
      <c r="F166" s="29">
        <v>90</v>
      </c>
      <c r="G166" s="24">
        <v>95</v>
      </c>
      <c r="H166" s="24">
        <v>100</v>
      </c>
      <c r="I166" s="83">
        <f t="shared" si="20"/>
        <v>100</v>
      </c>
      <c r="J166" s="23">
        <v>110</v>
      </c>
      <c r="K166" s="24">
        <v>115</v>
      </c>
      <c r="L166" s="24">
        <v>120</v>
      </c>
      <c r="M166" s="84">
        <f t="shared" si="21"/>
        <v>120</v>
      </c>
      <c r="N166" s="132">
        <f t="shared" si="22"/>
        <v>220</v>
      </c>
      <c r="O166" s="131">
        <v>16</v>
      </c>
      <c r="P166" s="87">
        <f t="shared" si="23"/>
        <v>278.2779220202341</v>
      </c>
      <c r="Q166" s="30" t="s">
        <v>714</v>
      </c>
    </row>
    <row r="167" spans="1:17" ht="15" customHeight="1">
      <c r="A167" s="25">
        <v>11</v>
      </c>
      <c r="B167" s="106" t="s">
        <v>726</v>
      </c>
      <c r="C167" s="107" t="s">
        <v>727</v>
      </c>
      <c r="D167" s="108" t="s">
        <v>306</v>
      </c>
      <c r="E167" s="109">
        <v>74.3</v>
      </c>
      <c r="F167" s="110">
        <v>90</v>
      </c>
      <c r="G167" s="111">
        <v>95</v>
      </c>
      <c r="H167" s="111">
        <v>100</v>
      </c>
      <c r="I167" s="83">
        <f t="shared" si="20"/>
        <v>100</v>
      </c>
      <c r="J167" s="23">
        <v>105</v>
      </c>
      <c r="K167" s="24">
        <v>110</v>
      </c>
      <c r="L167" s="24" t="s">
        <v>401</v>
      </c>
      <c r="M167" s="84">
        <f t="shared" si="21"/>
        <v>110</v>
      </c>
      <c r="N167" s="132">
        <f t="shared" si="22"/>
        <v>210</v>
      </c>
      <c r="O167" s="131">
        <v>15</v>
      </c>
      <c r="P167" s="87">
        <f t="shared" si="23"/>
        <v>269.9508626860576</v>
      </c>
      <c r="Q167" s="162" t="s">
        <v>29</v>
      </c>
    </row>
    <row r="168" spans="1:17" ht="15" customHeight="1">
      <c r="A168" s="18">
        <v>12</v>
      </c>
      <c r="B168" s="106" t="s">
        <v>728</v>
      </c>
      <c r="C168" s="107" t="s">
        <v>559</v>
      </c>
      <c r="D168" s="108" t="s">
        <v>306</v>
      </c>
      <c r="E168" s="109">
        <v>94.5</v>
      </c>
      <c r="F168" s="110">
        <v>85</v>
      </c>
      <c r="G168" s="111">
        <v>90</v>
      </c>
      <c r="H168" s="111">
        <v>93</v>
      </c>
      <c r="I168" s="83">
        <f t="shared" si="20"/>
        <v>93</v>
      </c>
      <c r="J168" s="23">
        <v>110</v>
      </c>
      <c r="K168" s="24">
        <v>120</v>
      </c>
      <c r="L168" s="24">
        <v>125</v>
      </c>
      <c r="M168" s="84">
        <f t="shared" si="21"/>
        <v>125</v>
      </c>
      <c r="N168" s="132">
        <f t="shared" si="22"/>
        <v>218</v>
      </c>
      <c r="O168" s="131">
        <v>14</v>
      </c>
      <c r="P168" s="87">
        <f t="shared" si="23"/>
        <v>248.1436689868533</v>
      </c>
      <c r="Q168" s="30" t="s">
        <v>29</v>
      </c>
    </row>
    <row r="169" spans="1:17" ht="15" customHeight="1">
      <c r="A169" s="18">
        <v>13</v>
      </c>
      <c r="B169" s="106" t="s">
        <v>729</v>
      </c>
      <c r="C169" s="107" t="s">
        <v>730</v>
      </c>
      <c r="D169" s="108" t="s">
        <v>306</v>
      </c>
      <c r="E169" s="109">
        <v>112</v>
      </c>
      <c r="F169" s="110">
        <v>75</v>
      </c>
      <c r="G169" s="111" t="s">
        <v>287</v>
      </c>
      <c r="H169" s="111">
        <v>80</v>
      </c>
      <c r="I169" s="83">
        <f t="shared" si="20"/>
        <v>80</v>
      </c>
      <c r="J169" s="23">
        <v>92</v>
      </c>
      <c r="K169" s="24">
        <v>97</v>
      </c>
      <c r="L169" s="24">
        <v>102</v>
      </c>
      <c r="M169" s="84">
        <f t="shared" si="21"/>
        <v>102</v>
      </c>
      <c r="N169" s="132">
        <f t="shared" si="22"/>
        <v>182</v>
      </c>
      <c r="O169" s="131">
        <v>14</v>
      </c>
      <c r="P169" s="87">
        <f t="shared" si="23"/>
        <v>194.737484926306</v>
      </c>
      <c r="Q169" s="30" t="s">
        <v>29</v>
      </c>
    </row>
    <row r="170" spans="1:17" ht="15" customHeight="1">
      <c r="A170" s="18">
        <v>14</v>
      </c>
      <c r="B170" s="106" t="s">
        <v>731</v>
      </c>
      <c r="C170" s="41" t="s">
        <v>732</v>
      </c>
      <c r="D170" s="108" t="s">
        <v>306</v>
      </c>
      <c r="E170" s="109">
        <v>84</v>
      </c>
      <c r="F170" s="110">
        <v>90</v>
      </c>
      <c r="G170" s="111">
        <v>95</v>
      </c>
      <c r="H170" s="111" t="s">
        <v>333</v>
      </c>
      <c r="I170" s="83">
        <f t="shared" si="20"/>
        <v>95</v>
      </c>
      <c r="J170" s="23">
        <v>110</v>
      </c>
      <c r="K170" s="24">
        <v>115</v>
      </c>
      <c r="L170" s="24" t="s">
        <v>317</v>
      </c>
      <c r="M170" s="84">
        <f t="shared" si="21"/>
        <v>115</v>
      </c>
      <c r="N170" s="132">
        <f t="shared" si="22"/>
        <v>210</v>
      </c>
      <c r="O170" s="131">
        <v>13</v>
      </c>
      <c r="P170" s="87">
        <f t="shared" si="23"/>
        <v>252.4465185251331</v>
      </c>
      <c r="Q170" s="169" t="s">
        <v>29</v>
      </c>
    </row>
    <row r="171" spans="1:17" ht="15" customHeight="1">
      <c r="A171" s="25">
        <v>14</v>
      </c>
      <c r="B171" s="141" t="s">
        <v>733</v>
      </c>
      <c r="C171" s="168" t="s">
        <v>734</v>
      </c>
      <c r="D171" s="143" t="s">
        <v>306</v>
      </c>
      <c r="E171" s="49">
        <v>45</v>
      </c>
      <c r="F171" s="144">
        <v>40</v>
      </c>
      <c r="G171" s="145">
        <v>43</v>
      </c>
      <c r="H171" s="145">
        <v>45</v>
      </c>
      <c r="I171" s="88">
        <f t="shared" si="20"/>
        <v>45</v>
      </c>
      <c r="J171" s="23">
        <v>45</v>
      </c>
      <c r="K171" s="24">
        <v>50</v>
      </c>
      <c r="L171" s="24">
        <v>55</v>
      </c>
      <c r="M171" s="89">
        <f t="shared" si="21"/>
        <v>55</v>
      </c>
      <c r="N171" s="133">
        <f t="shared" si="22"/>
        <v>100</v>
      </c>
      <c r="O171" s="131">
        <v>12</v>
      </c>
      <c r="P171" s="92">
        <f t="shared" si="23"/>
        <v>188.3390331435026</v>
      </c>
      <c r="Q171" s="97" t="s">
        <v>714</v>
      </c>
    </row>
    <row r="172" spans="1:17" ht="15" customHeight="1">
      <c r="A172" s="25">
        <v>14</v>
      </c>
      <c r="B172" s="19" t="s">
        <v>735</v>
      </c>
      <c r="C172" s="20" t="s">
        <v>736</v>
      </c>
      <c r="D172" s="21" t="s">
        <v>306</v>
      </c>
      <c r="E172" s="109">
        <v>73</v>
      </c>
      <c r="F172" s="29">
        <v>80</v>
      </c>
      <c r="G172" s="24" t="s">
        <v>355</v>
      </c>
      <c r="H172" s="24">
        <v>87</v>
      </c>
      <c r="I172" s="83">
        <f t="shared" si="20"/>
        <v>87</v>
      </c>
      <c r="J172" s="23">
        <v>100</v>
      </c>
      <c r="K172" s="24">
        <v>105</v>
      </c>
      <c r="L172" s="24">
        <v>110</v>
      </c>
      <c r="M172" s="84">
        <f t="shared" si="21"/>
        <v>110</v>
      </c>
      <c r="N172" s="132">
        <f t="shared" si="22"/>
        <v>197</v>
      </c>
      <c r="O172" s="131">
        <v>12</v>
      </c>
      <c r="P172" s="87">
        <f t="shared" si="23"/>
        <v>255.91229524366946</v>
      </c>
      <c r="Q172" s="30" t="s">
        <v>29</v>
      </c>
    </row>
    <row r="173" spans="1:17" ht="15" customHeight="1">
      <c r="A173" s="18">
        <v>16</v>
      </c>
      <c r="B173" s="30" t="s">
        <v>737</v>
      </c>
      <c r="C173" s="20" t="s">
        <v>738</v>
      </c>
      <c r="D173" s="52" t="s">
        <v>306</v>
      </c>
      <c r="E173" s="103">
        <v>47.8</v>
      </c>
      <c r="F173" s="74">
        <v>40</v>
      </c>
      <c r="G173" s="34">
        <v>43</v>
      </c>
      <c r="H173" s="34">
        <v>45</v>
      </c>
      <c r="I173" s="88">
        <f t="shared" si="20"/>
        <v>45</v>
      </c>
      <c r="J173" s="23">
        <v>47</v>
      </c>
      <c r="K173" s="24">
        <v>50</v>
      </c>
      <c r="L173" s="24">
        <v>53</v>
      </c>
      <c r="M173" s="89">
        <f t="shared" si="21"/>
        <v>53</v>
      </c>
      <c r="N173" s="133">
        <f t="shared" si="22"/>
        <v>98</v>
      </c>
      <c r="O173" s="131">
        <v>10</v>
      </c>
      <c r="P173" s="92">
        <f t="shared" si="23"/>
        <v>174.66651333398698</v>
      </c>
      <c r="Q173" s="30" t="s">
        <v>714</v>
      </c>
    </row>
    <row r="174" spans="1:17" ht="15" customHeight="1">
      <c r="A174" s="18">
        <v>19</v>
      </c>
      <c r="B174" s="19" t="s">
        <v>739</v>
      </c>
      <c r="C174" s="20" t="s">
        <v>740</v>
      </c>
      <c r="D174" s="21" t="s">
        <v>306</v>
      </c>
      <c r="E174" s="109">
        <v>71</v>
      </c>
      <c r="F174" s="29">
        <v>75</v>
      </c>
      <c r="G174" s="24">
        <v>80</v>
      </c>
      <c r="H174" s="24">
        <v>85</v>
      </c>
      <c r="I174" s="83">
        <f t="shared" si="20"/>
        <v>85</v>
      </c>
      <c r="J174" s="23">
        <v>87</v>
      </c>
      <c r="K174" s="24">
        <v>92</v>
      </c>
      <c r="L174" s="24">
        <v>97</v>
      </c>
      <c r="M174" s="84">
        <f t="shared" si="21"/>
        <v>97</v>
      </c>
      <c r="N174" s="132">
        <f t="shared" si="22"/>
        <v>182</v>
      </c>
      <c r="O174" s="131">
        <v>7</v>
      </c>
      <c r="P174" s="87">
        <f t="shared" si="23"/>
        <v>240.47007839942626</v>
      </c>
      <c r="Q174" s="30" t="s">
        <v>29</v>
      </c>
    </row>
    <row r="175" spans="1:17" ht="15" customHeight="1">
      <c r="A175" s="25">
        <v>21</v>
      </c>
      <c r="B175" s="30" t="s">
        <v>741</v>
      </c>
      <c r="C175" s="20" t="s">
        <v>742</v>
      </c>
      <c r="D175" s="52" t="s">
        <v>306</v>
      </c>
      <c r="E175" s="103">
        <v>82</v>
      </c>
      <c r="F175" s="74">
        <v>70</v>
      </c>
      <c r="G175" s="34">
        <v>75</v>
      </c>
      <c r="H175" s="34">
        <v>80</v>
      </c>
      <c r="I175" s="88">
        <f t="shared" si="20"/>
        <v>80</v>
      </c>
      <c r="J175" s="23">
        <v>90</v>
      </c>
      <c r="K175" s="24">
        <v>97</v>
      </c>
      <c r="L175" s="24">
        <v>100</v>
      </c>
      <c r="M175" s="89">
        <f t="shared" si="21"/>
        <v>100</v>
      </c>
      <c r="N175" s="133">
        <f t="shared" si="22"/>
        <v>180</v>
      </c>
      <c r="O175" s="131">
        <v>6</v>
      </c>
      <c r="P175" s="92">
        <f t="shared" si="23"/>
        <v>219.07074485543006</v>
      </c>
      <c r="Q175" s="30" t="s">
        <v>29</v>
      </c>
    </row>
    <row r="176" spans="1:17" ht="15" customHeight="1">
      <c r="A176" s="18">
        <v>21</v>
      </c>
      <c r="B176" s="19" t="s">
        <v>743</v>
      </c>
      <c r="C176" s="20" t="s">
        <v>744</v>
      </c>
      <c r="D176" s="21" t="s">
        <v>306</v>
      </c>
      <c r="E176" s="109">
        <v>62</v>
      </c>
      <c r="F176" s="29">
        <v>30</v>
      </c>
      <c r="G176" s="24">
        <v>33</v>
      </c>
      <c r="H176" s="24">
        <v>36</v>
      </c>
      <c r="I176" s="83">
        <f t="shared" si="20"/>
        <v>36</v>
      </c>
      <c r="J176" s="23">
        <v>40</v>
      </c>
      <c r="K176" s="24">
        <v>43</v>
      </c>
      <c r="L176" s="24">
        <v>46</v>
      </c>
      <c r="M176" s="84">
        <f t="shared" si="21"/>
        <v>46</v>
      </c>
      <c r="N176" s="132">
        <f t="shared" si="22"/>
        <v>82</v>
      </c>
      <c r="O176" s="131">
        <v>5</v>
      </c>
      <c r="P176" s="87">
        <f t="shared" si="23"/>
        <v>118.59195974678825</v>
      </c>
      <c r="Q176" s="30" t="s">
        <v>29</v>
      </c>
    </row>
    <row r="177" spans="1:17" ht="15" customHeight="1">
      <c r="A177" s="18">
        <v>22</v>
      </c>
      <c r="B177" s="19" t="s">
        <v>745</v>
      </c>
      <c r="C177" s="26" t="s">
        <v>746</v>
      </c>
      <c r="D177" s="21" t="s">
        <v>306</v>
      </c>
      <c r="E177" s="109">
        <v>64</v>
      </c>
      <c r="F177" s="29">
        <v>55</v>
      </c>
      <c r="G177" s="24">
        <v>60</v>
      </c>
      <c r="H177" s="24">
        <v>65</v>
      </c>
      <c r="I177" s="88">
        <f t="shared" si="20"/>
        <v>65</v>
      </c>
      <c r="J177" s="23">
        <v>60</v>
      </c>
      <c r="K177" s="24">
        <v>65</v>
      </c>
      <c r="L177" s="24">
        <v>70</v>
      </c>
      <c r="M177" s="89">
        <f t="shared" si="21"/>
        <v>70</v>
      </c>
      <c r="N177" s="133">
        <f t="shared" si="22"/>
        <v>135</v>
      </c>
      <c r="O177" s="131">
        <v>4</v>
      </c>
      <c r="P177" s="92">
        <f t="shared" si="23"/>
        <v>190.93587119117683</v>
      </c>
      <c r="Q177" s="161" t="s">
        <v>714</v>
      </c>
    </row>
    <row r="178" spans="1:17" ht="15" customHeight="1">
      <c r="A178" s="18">
        <v>23</v>
      </c>
      <c r="B178" s="19" t="s">
        <v>747</v>
      </c>
      <c r="C178" s="20" t="s">
        <v>748</v>
      </c>
      <c r="D178" s="21" t="s">
        <v>306</v>
      </c>
      <c r="E178" s="22">
        <v>59.3</v>
      </c>
      <c r="F178" s="23">
        <v>25</v>
      </c>
      <c r="G178" s="24">
        <v>30</v>
      </c>
      <c r="H178" s="24">
        <v>32</v>
      </c>
      <c r="I178" s="83">
        <f t="shared" si="20"/>
        <v>32</v>
      </c>
      <c r="J178" s="23">
        <v>40</v>
      </c>
      <c r="K178" s="24" t="s">
        <v>254</v>
      </c>
      <c r="L178" s="24">
        <v>42</v>
      </c>
      <c r="M178" s="84">
        <f t="shared" si="21"/>
        <v>42</v>
      </c>
      <c r="N178" s="85">
        <f t="shared" si="22"/>
        <v>74</v>
      </c>
      <c r="O178" s="131">
        <v>3</v>
      </c>
      <c r="P178" s="87">
        <f t="shared" si="23"/>
        <v>110.55237787156908</v>
      </c>
      <c r="Q178" s="30" t="s">
        <v>29</v>
      </c>
    </row>
    <row r="179" spans="1:17" ht="15" customHeight="1">
      <c r="A179" s="18">
        <v>24</v>
      </c>
      <c r="B179" s="19" t="s">
        <v>289</v>
      </c>
      <c r="C179" s="20" t="s">
        <v>749</v>
      </c>
      <c r="D179" s="21" t="s">
        <v>306</v>
      </c>
      <c r="E179" s="22">
        <v>56.5</v>
      </c>
      <c r="F179" s="23">
        <v>17</v>
      </c>
      <c r="G179" s="24">
        <v>20</v>
      </c>
      <c r="H179" s="24">
        <v>22</v>
      </c>
      <c r="I179" s="83">
        <f t="shared" si="20"/>
        <v>22</v>
      </c>
      <c r="J179" s="23">
        <v>22</v>
      </c>
      <c r="K179" s="24">
        <v>27</v>
      </c>
      <c r="L179" s="24">
        <v>32</v>
      </c>
      <c r="M179" s="84">
        <f t="shared" si="21"/>
        <v>32</v>
      </c>
      <c r="N179" s="85">
        <f t="shared" si="22"/>
        <v>54</v>
      </c>
      <c r="O179" s="131">
        <v>2</v>
      </c>
      <c r="P179" s="87">
        <f t="shared" si="23"/>
        <v>83.69798962659286</v>
      </c>
      <c r="Q179" s="96" t="s">
        <v>714</v>
      </c>
    </row>
    <row r="180" spans="1:17" ht="15" customHeight="1">
      <c r="A180" s="25">
        <v>24</v>
      </c>
      <c r="B180" s="19" t="s">
        <v>750</v>
      </c>
      <c r="C180" s="20" t="s">
        <v>656</v>
      </c>
      <c r="D180" s="21" t="s">
        <v>306</v>
      </c>
      <c r="E180" s="22">
        <v>66.1</v>
      </c>
      <c r="F180" s="23">
        <v>45</v>
      </c>
      <c r="G180" s="24">
        <v>50</v>
      </c>
      <c r="H180" s="24">
        <v>56</v>
      </c>
      <c r="I180" s="88">
        <f t="shared" si="20"/>
        <v>56</v>
      </c>
      <c r="J180" s="23">
        <v>60</v>
      </c>
      <c r="K180" s="24">
        <v>65</v>
      </c>
      <c r="L180" s="24">
        <v>70</v>
      </c>
      <c r="M180" s="89">
        <f t="shared" si="21"/>
        <v>70</v>
      </c>
      <c r="N180" s="90">
        <f t="shared" si="22"/>
        <v>126</v>
      </c>
      <c r="O180" s="131">
        <v>2</v>
      </c>
      <c r="P180" s="92">
        <f t="shared" si="23"/>
        <v>174.33419051672584</v>
      </c>
      <c r="Q180" s="95" t="s">
        <v>29</v>
      </c>
    </row>
    <row r="181" spans="1:17" ht="15" customHeight="1">
      <c r="A181" s="18">
        <v>25</v>
      </c>
      <c r="B181" s="19" t="s">
        <v>751</v>
      </c>
      <c r="C181" s="20" t="s">
        <v>752</v>
      </c>
      <c r="D181" s="21" t="s">
        <v>306</v>
      </c>
      <c r="E181" s="22">
        <v>49.1</v>
      </c>
      <c r="F181" s="23">
        <v>28</v>
      </c>
      <c r="G181" s="24">
        <v>33</v>
      </c>
      <c r="H181" s="24">
        <v>35</v>
      </c>
      <c r="I181" s="88">
        <f t="shared" si="20"/>
        <v>35</v>
      </c>
      <c r="J181" s="23">
        <v>34</v>
      </c>
      <c r="K181" s="24">
        <v>41</v>
      </c>
      <c r="L181" s="24">
        <v>45</v>
      </c>
      <c r="M181" s="89">
        <f t="shared" si="21"/>
        <v>45</v>
      </c>
      <c r="N181" s="90">
        <f t="shared" si="22"/>
        <v>80</v>
      </c>
      <c r="O181" s="131">
        <v>1</v>
      </c>
      <c r="P181" s="92">
        <f t="shared" si="23"/>
        <v>139.24337973373227</v>
      </c>
      <c r="Q181" s="30" t="s">
        <v>714</v>
      </c>
    </row>
    <row r="182" spans="1:17" ht="15" customHeight="1">
      <c r="A182" s="18">
        <v>22</v>
      </c>
      <c r="B182" s="19" t="s">
        <v>753</v>
      </c>
      <c r="C182" s="20" t="s">
        <v>754</v>
      </c>
      <c r="D182" s="21" t="s">
        <v>755</v>
      </c>
      <c r="E182" s="53">
        <v>72.3</v>
      </c>
      <c r="F182" s="23">
        <v>70</v>
      </c>
      <c r="G182" s="24">
        <v>77</v>
      </c>
      <c r="H182" s="24" t="s">
        <v>287</v>
      </c>
      <c r="I182" s="83">
        <f t="shared" si="20"/>
        <v>77</v>
      </c>
      <c r="J182" s="23">
        <v>95</v>
      </c>
      <c r="K182" s="24">
        <v>100</v>
      </c>
      <c r="L182" s="24" t="s">
        <v>404</v>
      </c>
      <c r="M182" s="84">
        <f t="shared" si="21"/>
        <v>100</v>
      </c>
      <c r="N182" s="132">
        <f t="shared" si="22"/>
        <v>177</v>
      </c>
      <c r="O182" s="131">
        <v>4</v>
      </c>
      <c r="P182" s="87">
        <f t="shared" si="23"/>
        <v>231.27380626276135</v>
      </c>
      <c r="Q182" s="96"/>
    </row>
    <row r="183" spans="1:17" ht="15" customHeight="1">
      <c r="A183" s="25">
        <v>24</v>
      </c>
      <c r="B183" s="30" t="s">
        <v>756</v>
      </c>
      <c r="C183" s="100" t="s">
        <v>757</v>
      </c>
      <c r="D183" s="52" t="s">
        <v>755</v>
      </c>
      <c r="E183" s="54">
        <v>81.7</v>
      </c>
      <c r="F183" s="74">
        <v>65</v>
      </c>
      <c r="G183" s="34">
        <v>65</v>
      </c>
      <c r="H183" s="34">
        <v>71</v>
      </c>
      <c r="I183" s="88">
        <f t="shared" si="20"/>
        <v>71</v>
      </c>
      <c r="J183" s="23">
        <v>95</v>
      </c>
      <c r="K183" s="24" t="s">
        <v>333</v>
      </c>
      <c r="L183" s="24" t="s">
        <v>333</v>
      </c>
      <c r="M183" s="89">
        <f t="shared" si="21"/>
        <v>95</v>
      </c>
      <c r="N183" s="133">
        <f t="shared" si="22"/>
        <v>166</v>
      </c>
      <c r="O183" s="131">
        <v>3</v>
      </c>
      <c r="P183" s="92">
        <f t="shared" si="23"/>
        <v>202.4187522546133</v>
      </c>
      <c r="Q183" s="30"/>
    </row>
    <row r="184" spans="1:17" ht="15" customHeight="1">
      <c r="A184" s="18">
        <v>25</v>
      </c>
      <c r="B184" s="19" t="s">
        <v>758</v>
      </c>
      <c r="C184" s="123" t="s">
        <v>759</v>
      </c>
      <c r="D184" s="21" t="s">
        <v>755</v>
      </c>
      <c r="E184" s="54">
        <v>73.4</v>
      </c>
      <c r="F184" s="29">
        <v>65</v>
      </c>
      <c r="G184" s="24">
        <v>65</v>
      </c>
      <c r="H184" s="24" t="s">
        <v>336</v>
      </c>
      <c r="I184" s="83">
        <f t="shared" si="20"/>
        <v>65</v>
      </c>
      <c r="J184" s="23">
        <v>85</v>
      </c>
      <c r="K184" s="24">
        <v>90</v>
      </c>
      <c r="L184" s="24" t="s">
        <v>400</v>
      </c>
      <c r="M184" s="84">
        <f t="shared" si="21"/>
        <v>90</v>
      </c>
      <c r="N184" s="132">
        <f t="shared" si="22"/>
        <v>155</v>
      </c>
      <c r="O184" s="131">
        <v>1</v>
      </c>
      <c r="P184" s="87">
        <f t="shared" si="23"/>
        <v>200.6943431654255</v>
      </c>
      <c r="Q184" s="30"/>
    </row>
    <row r="185" spans="1:19" ht="15" customHeight="1">
      <c r="A185" s="18">
        <v>5</v>
      </c>
      <c r="B185" s="19" t="s">
        <v>760</v>
      </c>
      <c r="C185" s="26" t="s">
        <v>761</v>
      </c>
      <c r="D185" s="21" t="s">
        <v>81</v>
      </c>
      <c r="E185" s="28">
        <v>78.1</v>
      </c>
      <c r="F185" s="29">
        <v>110</v>
      </c>
      <c r="G185" s="24">
        <v>115</v>
      </c>
      <c r="H185" s="24" t="s">
        <v>391</v>
      </c>
      <c r="I185" s="83">
        <f t="shared" si="20"/>
        <v>115</v>
      </c>
      <c r="J185" s="23">
        <v>130</v>
      </c>
      <c r="K185" s="24" t="s">
        <v>762</v>
      </c>
      <c r="L185" s="24">
        <v>139</v>
      </c>
      <c r="M185" s="84">
        <f t="shared" si="21"/>
        <v>139</v>
      </c>
      <c r="N185" s="132">
        <f t="shared" si="22"/>
        <v>254</v>
      </c>
      <c r="O185" s="131">
        <v>21</v>
      </c>
      <c r="P185" s="87">
        <f t="shared" si="23"/>
        <v>317.33626673763206</v>
      </c>
      <c r="Q185" s="30" t="s">
        <v>763</v>
      </c>
      <c r="R185" s="139" t="s">
        <v>81</v>
      </c>
      <c r="S185" s="136">
        <f>SUM(O185:O192)</f>
        <v>125</v>
      </c>
    </row>
    <row r="186" spans="1:17" ht="15" customHeight="1">
      <c r="A186" s="18">
        <v>7</v>
      </c>
      <c r="B186" s="30" t="s">
        <v>764</v>
      </c>
      <c r="C186" s="26" t="s">
        <v>765</v>
      </c>
      <c r="D186" s="52" t="s">
        <v>81</v>
      </c>
      <c r="E186" s="54">
        <v>73.8</v>
      </c>
      <c r="F186" s="74">
        <v>105</v>
      </c>
      <c r="G186" s="34" t="s">
        <v>766</v>
      </c>
      <c r="H186" s="34">
        <v>108</v>
      </c>
      <c r="I186" s="83">
        <f t="shared" si="20"/>
        <v>108</v>
      </c>
      <c r="J186" s="23">
        <v>124</v>
      </c>
      <c r="K186" s="24" t="s">
        <v>767</v>
      </c>
      <c r="L186" s="24" t="s">
        <v>768</v>
      </c>
      <c r="M186" s="84">
        <f t="shared" si="21"/>
        <v>124</v>
      </c>
      <c r="N186" s="132">
        <f t="shared" si="22"/>
        <v>232</v>
      </c>
      <c r="O186" s="131">
        <v>19</v>
      </c>
      <c r="P186" s="87">
        <f t="shared" si="23"/>
        <v>299.4239437763444</v>
      </c>
      <c r="Q186" s="30" t="s">
        <v>769</v>
      </c>
    </row>
    <row r="187" spans="1:17" ht="15" customHeight="1">
      <c r="A187" s="25">
        <v>9</v>
      </c>
      <c r="B187" s="106" t="s">
        <v>770</v>
      </c>
      <c r="C187" s="107" t="s">
        <v>771</v>
      </c>
      <c r="D187" s="108" t="s">
        <v>81</v>
      </c>
      <c r="E187" s="109">
        <v>123.4</v>
      </c>
      <c r="F187" s="110">
        <v>95</v>
      </c>
      <c r="G187" s="111">
        <v>100</v>
      </c>
      <c r="H187" s="111" t="s">
        <v>404</v>
      </c>
      <c r="I187" s="83">
        <f t="shared" si="20"/>
        <v>100</v>
      </c>
      <c r="J187" s="23">
        <v>118</v>
      </c>
      <c r="K187" s="24" t="s">
        <v>478</v>
      </c>
      <c r="L187" s="24" t="s">
        <v>618</v>
      </c>
      <c r="M187" s="84">
        <f t="shared" si="21"/>
        <v>118</v>
      </c>
      <c r="N187" s="132">
        <f t="shared" si="22"/>
        <v>218</v>
      </c>
      <c r="O187" s="131">
        <v>18</v>
      </c>
      <c r="P187" s="87">
        <f t="shared" si="23"/>
        <v>227.1854739292304</v>
      </c>
      <c r="Q187" s="162" t="s">
        <v>763</v>
      </c>
    </row>
    <row r="188" spans="1:17" ht="15" customHeight="1">
      <c r="A188" s="18">
        <v>10</v>
      </c>
      <c r="B188" s="40" t="s">
        <v>772</v>
      </c>
      <c r="C188" s="41" t="s">
        <v>773</v>
      </c>
      <c r="D188" s="42" t="s">
        <v>81</v>
      </c>
      <c r="E188" s="43">
        <v>85</v>
      </c>
      <c r="F188" s="44">
        <v>95</v>
      </c>
      <c r="G188" s="45">
        <v>100</v>
      </c>
      <c r="H188" s="122" t="s">
        <v>404</v>
      </c>
      <c r="I188" s="83">
        <f t="shared" si="20"/>
        <v>100</v>
      </c>
      <c r="J188" s="23">
        <v>115</v>
      </c>
      <c r="K188" s="24">
        <v>120</v>
      </c>
      <c r="L188" s="24">
        <v>125</v>
      </c>
      <c r="M188" s="84">
        <f t="shared" si="21"/>
        <v>125</v>
      </c>
      <c r="N188" s="132">
        <f t="shared" si="22"/>
        <v>225</v>
      </c>
      <c r="O188" s="131">
        <v>17</v>
      </c>
      <c r="P188" s="87">
        <f t="shared" si="23"/>
        <v>268.8828559285408</v>
      </c>
      <c r="Q188" s="30" t="s">
        <v>763</v>
      </c>
    </row>
    <row r="189" spans="1:17" ht="15" customHeight="1">
      <c r="A189" s="18">
        <v>12</v>
      </c>
      <c r="B189" s="106" t="s">
        <v>774</v>
      </c>
      <c r="C189" s="107" t="s">
        <v>775</v>
      </c>
      <c r="D189" s="108" t="s">
        <v>81</v>
      </c>
      <c r="E189" s="43">
        <v>75.3</v>
      </c>
      <c r="F189" s="110">
        <v>90</v>
      </c>
      <c r="G189" s="111" t="s">
        <v>400</v>
      </c>
      <c r="H189" s="111" t="s">
        <v>644</v>
      </c>
      <c r="I189" s="83">
        <f t="shared" si="20"/>
        <v>90</v>
      </c>
      <c r="J189" s="23">
        <v>120</v>
      </c>
      <c r="K189" s="24" t="s">
        <v>478</v>
      </c>
      <c r="L189" s="24" t="s">
        <v>478</v>
      </c>
      <c r="M189" s="84">
        <f t="shared" si="21"/>
        <v>120</v>
      </c>
      <c r="N189" s="132">
        <f t="shared" si="22"/>
        <v>210</v>
      </c>
      <c r="O189" s="131">
        <v>14</v>
      </c>
      <c r="P189" s="87">
        <f t="shared" si="23"/>
        <v>267.85114537219005</v>
      </c>
      <c r="Q189" s="96" t="s">
        <v>769</v>
      </c>
    </row>
    <row r="190" spans="1:17" ht="15" customHeight="1">
      <c r="A190" s="18">
        <v>13</v>
      </c>
      <c r="B190" s="141" t="s">
        <v>776</v>
      </c>
      <c r="C190" s="168" t="s">
        <v>89</v>
      </c>
      <c r="D190" s="143" t="s">
        <v>81</v>
      </c>
      <c r="E190" s="43">
        <v>45</v>
      </c>
      <c r="F190" s="144">
        <v>43</v>
      </c>
      <c r="G190" s="145" t="s">
        <v>233</v>
      </c>
      <c r="H190" s="145">
        <v>45</v>
      </c>
      <c r="I190" s="88">
        <f t="shared" si="20"/>
        <v>45</v>
      </c>
      <c r="J190" s="23">
        <v>55</v>
      </c>
      <c r="K190" s="24" t="s">
        <v>669</v>
      </c>
      <c r="L190" s="24">
        <v>56</v>
      </c>
      <c r="M190" s="89">
        <f t="shared" si="21"/>
        <v>56</v>
      </c>
      <c r="N190" s="133">
        <f t="shared" si="22"/>
        <v>101</v>
      </c>
      <c r="O190" s="131">
        <v>13</v>
      </c>
      <c r="P190" s="92">
        <f t="shared" si="23"/>
        <v>190.2224234749376</v>
      </c>
      <c r="Q190" s="171" t="s">
        <v>777</v>
      </c>
    </row>
    <row r="191" spans="1:17" ht="15" customHeight="1">
      <c r="A191" s="25">
        <v>15</v>
      </c>
      <c r="B191" s="141" t="s">
        <v>778</v>
      </c>
      <c r="C191" s="168" t="s">
        <v>779</v>
      </c>
      <c r="D191" s="143" t="s">
        <v>81</v>
      </c>
      <c r="E191" s="49">
        <v>84</v>
      </c>
      <c r="F191" s="144">
        <v>85</v>
      </c>
      <c r="G191" s="145" t="s">
        <v>273</v>
      </c>
      <c r="H191" s="145" t="s">
        <v>397</v>
      </c>
      <c r="I191" s="88">
        <f t="shared" si="20"/>
        <v>85</v>
      </c>
      <c r="J191" s="23">
        <v>115</v>
      </c>
      <c r="K191" s="24">
        <v>120</v>
      </c>
      <c r="L191" s="24">
        <v>125</v>
      </c>
      <c r="M191" s="89">
        <f t="shared" si="21"/>
        <v>125</v>
      </c>
      <c r="N191" s="133">
        <f t="shared" si="22"/>
        <v>210</v>
      </c>
      <c r="O191" s="131">
        <v>12</v>
      </c>
      <c r="P191" s="92">
        <f t="shared" si="23"/>
        <v>252.4465185251331</v>
      </c>
      <c r="Q191" s="63" t="s">
        <v>763</v>
      </c>
    </row>
    <row r="192" spans="1:17" ht="15" customHeight="1">
      <c r="A192" s="25">
        <v>15</v>
      </c>
      <c r="B192" s="19" t="s">
        <v>780</v>
      </c>
      <c r="C192" s="20" t="s">
        <v>781</v>
      </c>
      <c r="D192" s="21" t="s">
        <v>81</v>
      </c>
      <c r="E192" s="109">
        <v>85.1</v>
      </c>
      <c r="F192" s="29">
        <v>85</v>
      </c>
      <c r="G192" s="24" t="s">
        <v>363</v>
      </c>
      <c r="H192" s="24" t="s">
        <v>363</v>
      </c>
      <c r="I192" s="83">
        <f t="shared" si="20"/>
        <v>85</v>
      </c>
      <c r="J192" s="23">
        <v>110</v>
      </c>
      <c r="K192" s="24" t="s">
        <v>363</v>
      </c>
      <c r="L192" s="24" t="s">
        <v>363</v>
      </c>
      <c r="M192" s="84">
        <f t="shared" si="21"/>
        <v>110</v>
      </c>
      <c r="N192" s="132">
        <f t="shared" si="22"/>
        <v>195</v>
      </c>
      <c r="O192" s="131">
        <v>11</v>
      </c>
      <c r="P192" s="87">
        <f t="shared" si="23"/>
        <v>232.89609803884846</v>
      </c>
      <c r="Q192" s="96" t="s">
        <v>763</v>
      </c>
    </row>
    <row r="193" spans="1:17" ht="15" customHeight="1">
      <c r="A193" s="25">
        <v>18</v>
      </c>
      <c r="B193" s="30" t="s">
        <v>782</v>
      </c>
      <c r="C193" s="35" t="s">
        <v>783</v>
      </c>
      <c r="D193" s="36" t="s">
        <v>81</v>
      </c>
      <c r="E193" s="153">
        <v>92.4</v>
      </c>
      <c r="F193" s="127">
        <v>72</v>
      </c>
      <c r="G193" s="39">
        <v>77</v>
      </c>
      <c r="H193" s="39">
        <v>80</v>
      </c>
      <c r="I193" s="83">
        <f t="shared" si="20"/>
        <v>80</v>
      </c>
      <c r="J193" s="23">
        <v>92</v>
      </c>
      <c r="K193" s="24">
        <v>97</v>
      </c>
      <c r="L193" s="24">
        <v>100</v>
      </c>
      <c r="M193" s="84">
        <f t="shared" si="21"/>
        <v>100</v>
      </c>
      <c r="N193" s="132">
        <f t="shared" si="22"/>
        <v>180</v>
      </c>
      <c r="O193" s="131">
        <v>8</v>
      </c>
      <c r="P193" s="87">
        <f t="shared" si="23"/>
        <v>206.8811290032561</v>
      </c>
      <c r="Q193" s="30" t="s">
        <v>784</v>
      </c>
    </row>
    <row r="194" spans="1:17" ht="15" customHeight="1">
      <c r="A194" s="18">
        <v>19</v>
      </c>
      <c r="B194" s="19" t="s">
        <v>785</v>
      </c>
      <c r="C194" s="20" t="s">
        <v>786</v>
      </c>
      <c r="D194" s="21" t="s">
        <v>81</v>
      </c>
      <c r="E194" s="109">
        <v>61.2</v>
      </c>
      <c r="F194" s="29">
        <v>40</v>
      </c>
      <c r="G194" s="24" t="s">
        <v>233</v>
      </c>
      <c r="H194" s="24" t="s">
        <v>233</v>
      </c>
      <c r="I194" s="83">
        <f t="shared" si="20"/>
        <v>40</v>
      </c>
      <c r="J194" s="23">
        <v>55</v>
      </c>
      <c r="K194" s="24" t="s">
        <v>186</v>
      </c>
      <c r="L194" s="24" t="s">
        <v>186</v>
      </c>
      <c r="M194" s="84">
        <f t="shared" si="21"/>
        <v>55</v>
      </c>
      <c r="N194" s="132">
        <f t="shared" si="22"/>
        <v>95</v>
      </c>
      <c r="O194" s="131">
        <v>7</v>
      </c>
      <c r="P194" s="87">
        <f t="shared" si="23"/>
        <v>138.68033833691356</v>
      </c>
      <c r="Q194" s="30" t="s">
        <v>777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F7:I7"/>
    <mergeCell ref="J7:M7"/>
    <mergeCell ref="A7:A8"/>
    <mergeCell ref="B7:B8"/>
    <mergeCell ref="C7:C8"/>
    <mergeCell ref="D7:D8"/>
    <mergeCell ref="E7:E8"/>
    <mergeCell ref="A1:Q1"/>
    <mergeCell ref="A2:Q2"/>
    <mergeCell ref="A3:Q3"/>
    <mergeCell ref="A5:C5"/>
    <mergeCell ref="F5:H5"/>
    <mergeCell ref="J5:L5"/>
  </mergeCells>
  <conditionalFormatting sqref="F154:H154">
    <cfRule type="cellIs" priority="29" dxfId="175" operator="greaterThan" stopIfTrue="1">
      <formula>"n"</formula>
    </cfRule>
    <cfRule type="cellIs" priority="30" dxfId="176" operator="greaterThan" stopIfTrue="1">
      <formula>"b"</formula>
    </cfRule>
    <cfRule type="cellIs" priority="31" dxfId="177" operator="greaterThan" stopIfTrue="1">
      <formula>0</formula>
    </cfRule>
  </conditionalFormatting>
  <conditionalFormatting sqref="J154:L154">
    <cfRule type="cellIs" priority="26" dxfId="175" operator="greaterThan" stopIfTrue="1">
      <formula>"n"</formula>
    </cfRule>
    <cfRule type="cellIs" priority="27" dxfId="176" operator="greaterThan" stopIfTrue="1">
      <formula>"b"</formula>
    </cfRule>
    <cfRule type="cellIs" priority="28" dxfId="177" operator="greaterThan" stopIfTrue="1">
      <formula>0</formula>
    </cfRule>
  </conditionalFormatting>
  <conditionalFormatting sqref="D1:D65536">
    <cfRule type="colorScale" priority="1" dxfId="178">
      <colorScale>
        <cfvo type="min" val="0"/>
        <cfvo type="max"/>
        <color rgb="FF63BE7B"/>
        <color rgb="FFFFEF9C"/>
      </colorScale>
    </cfRule>
  </conditionalFormatting>
  <conditionalFormatting sqref="F9:H12 J9:L12">
    <cfRule type="cellIs" priority="65" dxfId="175" operator="greaterThan" stopIfTrue="1">
      <formula>"n"</formula>
    </cfRule>
    <cfRule type="cellIs" priority="66" dxfId="176" operator="greaterThan" stopIfTrue="1">
      <formula>"b"</formula>
    </cfRule>
    <cfRule type="cellIs" priority="67" dxfId="177" operator="greaterThan" stopIfTrue="1">
      <formula>0</formula>
    </cfRule>
  </conditionalFormatting>
  <conditionalFormatting sqref="J13:L15 F13:H15 F17:H32 J17:L32">
    <cfRule type="cellIs" priority="80" dxfId="175" operator="greaterThan" stopIfTrue="1">
      <formula>"n"</formula>
    </cfRule>
    <cfRule type="cellIs" priority="81" dxfId="176" operator="greaterThan" stopIfTrue="1">
      <formula>"b"</formula>
    </cfRule>
    <cfRule type="cellIs" priority="82" dxfId="177" operator="greaterThan" stopIfTrue="1">
      <formula>0</formula>
    </cfRule>
  </conditionalFormatting>
  <conditionalFormatting sqref="F16:H16 J16:L16">
    <cfRule type="cellIs" priority="62" dxfId="175" operator="greaterThan" stopIfTrue="1">
      <formula>"n"</formula>
    </cfRule>
    <cfRule type="cellIs" priority="63" dxfId="176" operator="greaterThan" stopIfTrue="1">
      <formula>"b"</formula>
    </cfRule>
    <cfRule type="cellIs" priority="64" dxfId="177" operator="greaterThan" stopIfTrue="1">
      <formula>0</formula>
    </cfRule>
  </conditionalFormatting>
  <conditionalFormatting sqref="F33:H37 J33:L37">
    <cfRule type="cellIs" priority="56" dxfId="175" operator="greaterThan" stopIfTrue="1">
      <formula>"n"</formula>
    </cfRule>
    <cfRule type="cellIs" priority="57" dxfId="176" operator="greaterThan" stopIfTrue="1">
      <formula>"b"</formula>
    </cfRule>
    <cfRule type="cellIs" priority="58" dxfId="177" operator="greaterThan" stopIfTrue="1">
      <formula>0</formula>
    </cfRule>
  </conditionalFormatting>
  <conditionalFormatting sqref="J38:L56 F38:H56">
    <cfRule type="cellIs" priority="59" dxfId="175" operator="greaterThan" stopIfTrue="1">
      <formula>"n"</formula>
    </cfRule>
    <cfRule type="cellIs" priority="60" dxfId="176" operator="greaterThan" stopIfTrue="1">
      <formula>"b"</formula>
    </cfRule>
    <cfRule type="cellIs" priority="61" dxfId="177" operator="greaterThan" stopIfTrue="1">
      <formula>0</formula>
    </cfRule>
  </conditionalFormatting>
  <conditionalFormatting sqref="F57:H61 J57:L61">
    <cfRule type="cellIs" priority="50" dxfId="175" operator="greaterThan" stopIfTrue="1">
      <formula>"n"</formula>
    </cfRule>
    <cfRule type="cellIs" priority="51" dxfId="176" operator="greaterThan" stopIfTrue="1">
      <formula>"b"</formula>
    </cfRule>
    <cfRule type="cellIs" priority="52" dxfId="177" operator="greaterThan" stopIfTrue="1">
      <formula>0</formula>
    </cfRule>
  </conditionalFormatting>
  <conditionalFormatting sqref="F62:H62 J62:L62">
    <cfRule type="cellIs" priority="47" dxfId="175" operator="greaterThan" stopIfTrue="1">
      <formula>"n"</formula>
    </cfRule>
    <cfRule type="cellIs" priority="48" dxfId="176" operator="greaterThan" stopIfTrue="1">
      <formula>"b"</formula>
    </cfRule>
    <cfRule type="cellIs" priority="49" dxfId="177" operator="greaterThan" stopIfTrue="1">
      <formula>0</formula>
    </cfRule>
  </conditionalFormatting>
  <conditionalFormatting sqref="F63:H81 J63:L81">
    <cfRule type="cellIs" priority="53" dxfId="175" operator="greaterThan" stopIfTrue="1">
      <formula>"n"</formula>
    </cfRule>
    <cfRule type="cellIs" priority="54" dxfId="176" operator="greaterThan" stopIfTrue="1">
      <formula>"b"</formula>
    </cfRule>
    <cfRule type="cellIs" priority="55" dxfId="177" operator="greaterThan" stopIfTrue="1">
      <formula>0</formula>
    </cfRule>
  </conditionalFormatting>
  <conditionalFormatting sqref="F82:H87 J82:L87">
    <cfRule type="cellIs" priority="41" dxfId="175" operator="greaterThan" stopIfTrue="1">
      <formula>"n"</formula>
    </cfRule>
    <cfRule type="cellIs" priority="42" dxfId="176" operator="greaterThan" stopIfTrue="1">
      <formula>"b"</formula>
    </cfRule>
    <cfRule type="cellIs" priority="43" dxfId="177" operator="greaterThan" stopIfTrue="1">
      <formula>0</formula>
    </cfRule>
  </conditionalFormatting>
  <conditionalFormatting sqref="F88:H106 J88:L106">
    <cfRule type="cellIs" priority="44" dxfId="175" operator="greaterThan" stopIfTrue="1">
      <formula>"n"</formula>
    </cfRule>
    <cfRule type="cellIs" priority="45" dxfId="176" operator="greaterThan" stopIfTrue="1">
      <formula>"b"</formula>
    </cfRule>
    <cfRule type="cellIs" priority="46" dxfId="177" operator="greaterThan" stopIfTrue="1">
      <formula>0</formula>
    </cfRule>
  </conditionalFormatting>
  <conditionalFormatting sqref="J107:L111 F107:H111">
    <cfRule type="cellIs" priority="35" dxfId="175" operator="greaterThan" stopIfTrue="1">
      <formula>"n"</formula>
    </cfRule>
    <cfRule type="cellIs" priority="36" dxfId="176" operator="greaterThan" stopIfTrue="1">
      <formula>"b"</formula>
    </cfRule>
    <cfRule type="cellIs" priority="37" dxfId="177" operator="greaterThan" stopIfTrue="1">
      <formula>0</formula>
    </cfRule>
  </conditionalFormatting>
  <conditionalFormatting sqref="F112:H131 J112:L131">
    <cfRule type="cellIs" priority="38" dxfId="175" operator="greaterThan" stopIfTrue="1">
      <formula>"n"</formula>
    </cfRule>
    <cfRule type="cellIs" priority="39" dxfId="176" operator="greaterThan" stopIfTrue="1">
      <formula>"b"</formula>
    </cfRule>
    <cfRule type="cellIs" priority="40" dxfId="177" operator="greaterThan" stopIfTrue="1">
      <formula>0</formula>
    </cfRule>
  </conditionalFormatting>
  <conditionalFormatting sqref="F132:H137 J132:L137">
    <cfRule type="cellIs" priority="23" dxfId="175" operator="greaterThan" stopIfTrue="1">
      <formula>"n"</formula>
    </cfRule>
    <cfRule type="cellIs" priority="24" dxfId="176" operator="greaterThan" stopIfTrue="1">
      <formula>"b"</formula>
    </cfRule>
    <cfRule type="cellIs" priority="25" dxfId="177" operator="greaterThan" stopIfTrue="1">
      <formula>0</formula>
    </cfRule>
  </conditionalFormatting>
  <conditionalFormatting sqref="F138:H153 J138:L153 F155:H156 J155:L156">
    <cfRule type="cellIs" priority="32" dxfId="175" operator="greaterThan" stopIfTrue="1">
      <formula>"n"</formula>
    </cfRule>
    <cfRule type="cellIs" priority="33" dxfId="176" operator="greaterThan" stopIfTrue="1">
      <formula>"b"</formula>
    </cfRule>
    <cfRule type="cellIs" priority="34" dxfId="177" operator="greaterThan" stopIfTrue="1">
      <formula>0</formula>
    </cfRule>
  </conditionalFormatting>
  <conditionalFormatting sqref="F157:H159 J157:L159">
    <cfRule type="cellIs" priority="17" dxfId="175" operator="greaterThan" stopIfTrue="1">
      <formula>"n"</formula>
    </cfRule>
    <cfRule type="cellIs" priority="18" dxfId="176" operator="greaterThan" stopIfTrue="1">
      <formula>"b"</formula>
    </cfRule>
    <cfRule type="cellIs" priority="19" dxfId="177" operator="greaterThan" stopIfTrue="1">
      <formula>0</formula>
    </cfRule>
  </conditionalFormatting>
  <conditionalFormatting sqref="F160:H160 J160:L160">
    <cfRule type="cellIs" priority="14" dxfId="175" operator="greaterThan" stopIfTrue="1">
      <formula>"n"</formula>
    </cfRule>
    <cfRule type="cellIs" priority="15" dxfId="176" operator="greaterThan" stopIfTrue="1">
      <formula>"b"</formula>
    </cfRule>
    <cfRule type="cellIs" priority="16" dxfId="177" operator="greaterThan" stopIfTrue="1">
      <formula>0</formula>
    </cfRule>
  </conditionalFormatting>
  <conditionalFormatting sqref="F161:H161 J161:L161">
    <cfRule type="cellIs" priority="11" dxfId="175" operator="greaterThan" stopIfTrue="1">
      <formula>"n"</formula>
    </cfRule>
    <cfRule type="cellIs" priority="12" dxfId="176" operator="greaterThan" stopIfTrue="1">
      <formula>"b"</formula>
    </cfRule>
    <cfRule type="cellIs" priority="13" dxfId="177" operator="greaterThan" stopIfTrue="1">
      <formula>0</formula>
    </cfRule>
  </conditionalFormatting>
  <conditionalFormatting sqref="F162:H177 J162:L177">
    <cfRule type="cellIs" priority="20" dxfId="175" operator="greaterThan" stopIfTrue="1">
      <formula>"n"</formula>
    </cfRule>
    <cfRule type="cellIs" priority="21" dxfId="176" operator="greaterThan" stopIfTrue="1">
      <formula>"b"</formula>
    </cfRule>
    <cfRule type="cellIs" priority="22" dxfId="177" operator="greaterThan" stopIfTrue="1">
      <formula>0</formula>
    </cfRule>
  </conditionalFormatting>
  <conditionalFormatting sqref="F178:H181 J178:L181">
    <cfRule type="cellIs" priority="5" dxfId="175" operator="greaterThan" stopIfTrue="1">
      <formula>"n"</formula>
    </cfRule>
    <cfRule type="cellIs" priority="6" dxfId="176" operator="greaterThan" stopIfTrue="1">
      <formula>"b"</formula>
    </cfRule>
    <cfRule type="cellIs" priority="7" dxfId="177" operator="greaterThan" stopIfTrue="1">
      <formula>0</formula>
    </cfRule>
  </conditionalFormatting>
  <conditionalFormatting sqref="F182:H182 J182:L182">
    <cfRule type="cellIs" priority="2" dxfId="175" operator="greaterThan" stopIfTrue="1">
      <formula>"n"</formula>
    </cfRule>
    <cfRule type="cellIs" priority="3" dxfId="176" operator="greaterThan" stopIfTrue="1">
      <formula>"b"</formula>
    </cfRule>
    <cfRule type="cellIs" priority="4" dxfId="177" operator="greaterThan" stopIfTrue="1">
      <formula>0</formula>
    </cfRule>
  </conditionalFormatting>
  <conditionalFormatting sqref="F183:H194 J183:L194">
    <cfRule type="cellIs" priority="8" dxfId="175" operator="greaterThan" stopIfTrue="1">
      <formula>"n"</formula>
    </cfRule>
    <cfRule type="cellIs" priority="9" dxfId="176" operator="greaterThan" stopIfTrue="1">
      <formula>"b"</formula>
    </cfRule>
    <cfRule type="cellIs" priority="10" dxfId="177" operator="greaterThan" stopIfTrue="1">
      <formula>0</formula>
    </cfRule>
  </conditionalFormatting>
  <dataValidations count="1">
    <dataValidation type="whole" allowBlank="1" sqref="F47:H56 F23:H32 F35:H37 F72:H81 F122:H131 F94:H106 F148:H153 F172:H177 F155:H156 F192:H194">
      <formula1>0</formula1>
      <formula2>999</formula2>
    </dataValidation>
  </dataValidations>
  <printOptions/>
  <pageMargins left="0.7874015748031497" right="0.3937007874015748" top="0" bottom="0" header="0" footer="0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bruon</cp:lastModifiedBy>
  <cp:lastPrinted>2020-10-15T21:03:45Z</cp:lastPrinted>
  <dcterms:created xsi:type="dcterms:W3CDTF">2003-02-19T08:10:17Z</dcterms:created>
  <dcterms:modified xsi:type="dcterms:W3CDTF">2020-10-18T10:26:02Z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