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452" windowHeight="12432"/>
  </bookViews>
  <sheets>
    <sheet name="Federacijos teikimas" sheetId="2" r:id="rId1"/>
    <sheet name="KKSD įvertinti balai" sheetId="12" r:id="rId2"/>
    <sheet name="Pripazintos federacijos" sheetId="11" state="hidden" r:id="rId3"/>
  </sheets>
  <definedNames>
    <definedName name="_xlnm.Print_Area" localSheetId="0">'Federacijos teikimas'!$A:$R</definedName>
    <definedName name="_xlnm.Print_Area" localSheetId="1">'KKSD įvertinti balai'!$A:$R</definedName>
  </definedNames>
  <calcPr calcId="145621"/>
  <fileRecoveryPr repairLoad="1"/>
</workbook>
</file>

<file path=xl/calcChain.xml><?xml version="1.0" encoding="utf-8"?>
<calcChain xmlns="http://schemas.openxmlformats.org/spreadsheetml/2006/main">
  <c r="O418" i="12" l="1"/>
  <c r="P418" i="12" s="1"/>
  <c r="Q418" i="12" s="1"/>
  <c r="R418" i="12" s="1"/>
  <c r="N418" i="12"/>
  <c r="O417" i="12"/>
  <c r="P417" i="12" s="1"/>
  <c r="Q417" i="12" s="1"/>
  <c r="R417" i="12" s="1"/>
  <c r="N417" i="12"/>
  <c r="P416" i="12"/>
  <c r="Q416" i="12" s="1"/>
  <c r="R416" i="12" s="1"/>
  <c r="O416" i="12"/>
  <c r="N416" i="12"/>
  <c r="O415" i="12"/>
  <c r="P415" i="12" s="1"/>
  <c r="Q415" i="12" s="1"/>
  <c r="R415" i="12" s="1"/>
  <c r="N415" i="12"/>
  <c r="P414" i="12"/>
  <c r="Q414" i="12" s="1"/>
  <c r="R414" i="12" s="1"/>
  <c r="O414" i="12"/>
  <c r="N414" i="12"/>
  <c r="O413" i="12"/>
  <c r="P413" i="12" s="1"/>
  <c r="Q413" i="12" s="1"/>
  <c r="R413" i="12" s="1"/>
  <c r="N413" i="12"/>
  <c r="O412" i="12"/>
  <c r="P412" i="12" s="1"/>
  <c r="Q412" i="12" s="1"/>
  <c r="R412" i="12" s="1"/>
  <c r="N412" i="12"/>
  <c r="P411" i="12"/>
  <c r="Q411" i="12" s="1"/>
  <c r="R411" i="12" s="1"/>
  <c r="O411" i="12"/>
  <c r="N411" i="12"/>
  <c r="N410" i="12"/>
  <c r="O410" i="12" s="1"/>
  <c r="P410" i="12" s="1"/>
  <c r="Q410" i="12" s="1"/>
  <c r="R410" i="12" s="1"/>
  <c r="O409" i="12"/>
  <c r="P409" i="12" s="1"/>
  <c r="Q409" i="12" s="1"/>
  <c r="R409" i="12" s="1"/>
  <c r="R419" i="12" s="1"/>
  <c r="N409" i="12"/>
  <c r="N408" i="12"/>
  <c r="O408" i="12" s="1"/>
  <c r="P408" i="12" s="1"/>
  <c r="Q408" i="12" s="1"/>
  <c r="N407" i="12"/>
  <c r="O407" i="12" s="1"/>
  <c r="P407" i="12" s="1"/>
  <c r="Q407" i="12" s="1"/>
  <c r="N401" i="12"/>
  <c r="O401" i="12" s="1"/>
  <c r="P401" i="12" s="1"/>
  <c r="Q401" i="12" s="1"/>
  <c r="R401" i="12" s="1"/>
  <c r="N400" i="12"/>
  <c r="O400" i="12" s="1"/>
  <c r="P400" i="12" s="1"/>
  <c r="Q400" i="12" s="1"/>
  <c r="R400" i="12" s="1"/>
  <c r="N399" i="12"/>
  <c r="O399" i="12" s="1"/>
  <c r="P399" i="12" s="1"/>
  <c r="Q399" i="12" s="1"/>
  <c r="R399" i="12" s="1"/>
  <c r="O398" i="12"/>
  <c r="P398" i="12" s="1"/>
  <c r="Q398" i="12" s="1"/>
  <c r="R398" i="12" s="1"/>
  <c r="N398" i="12"/>
  <c r="N397" i="12"/>
  <c r="O397" i="12" s="1"/>
  <c r="P397" i="12" s="1"/>
  <c r="Q397" i="12" s="1"/>
  <c r="R397" i="12" s="1"/>
  <c r="N396" i="12"/>
  <c r="O396" i="12" s="1"/>
  <c r="P396" i="12" s="1"/>
  <c r="Q396" i="12" s="1"/>
  <c r="R396" i="12" s="1"/>
  <c r="O395" i="12"/>
  <c r="P395" i="12" s="1"/>
  <c r="Q395" i="12" s="1"/>
  <c r="R395" i="12" s="1"/>
  <c r="N395" i="12"/>
  <c r="O394" i="12"/>
  <c r="P394" i="12" s="1"/>
  <c r="Q394" i="12" s="1"/>
  <c r="R394" i="12" s="1"/>
  <c r="N394" i="12"/>
  <c r="N393" i="12"/>
  <c r="O393" i="12" s="1"/>
  <c r="P393" i="12" s="1"/>
  <c r="Q393" i="12" s="1"/>
  <c r="R393" i="12" s="1"/>
  <c r="N392" i="12"/>
  <c r="O392" i="12" s="1"/>
  <c r="P392" i="12" s="1"/>
  <c r="Q392" i="12" s="1"/>
  <c r="R392" i="12" s="1"/>
  <c r="R402" i="12" s="1"/>
  <c r="O386" i="12"/>
  <c r="P386" i="12" s="1"/>
  <c r="Q386" i="12" s="1"/>
  <c r="R386" i="12" s="1"/>
  <c r="N386" i="12"/>
  <c r="P385" i="12"/>
  <c r="Q385" i="12" s="1"/>
  <c r="R385" i="12" s="1"/>
  <c r="O385" i="12"/>
  <c r="N385" i="12"/>
  <c r="O384" i="12"/>
  <c r="P384" i="12" s="1"/>
  <c r="Q384" i="12" s="1"/>
  <c r="R384" i="12" s="1"/>
  <c r="N384" i="12"/>
  <c r="O383" i="12"/>
  <c r="P383" i="12" s="1"/>
  <c r="Q383" i="12" s="1"/>
  <c r="R383" i="12" s="1"/>
  <c r="N383" i="12"/>
  <c r="O382" i="12"/>
  <c r="P382" i="12" s="1"/>
  <c r="Q382" i="12" s="1"/>
  <c r="R382" i="12" s="1"/>
  <c r="N382" i="12"/>
  <c r="P381" i="12"/>
  <c r="Q381" i="12" s="1"/>
  <c r="R381" i="12" s="1"/>
  <c r="O381" i="12"/>
  <c r="N381" i="12"/>
  <c r="O380" i="12"/>
  <c r="P380" i="12" s="1"/>
  <c r="Q380" i="12" s="1"/>
  <c r="R380" i="12" s="1"/>
  <c r="N380" i="12"/>
  <c r="O379" i="12"/>
  <c r="P379" i="12" s="1"/>
  <c r="Q379" i="12" s="1"/>
  <c r="R379" i="12" s="1"/>
  <c r="N379" i="12"/>
  <c r="O378" i="12"/>
  <c r="P378" i="12" s="1"/>
  <c r="Q378" i="12" s="1"/>
  <c r="R378" i="12" s="1"/>
  <c r="N378" i="12"/>
  <c r="P377" i="12"/>
  <c r="Q377" i="12" s="1"/>
  <c r="R377" i="12" s="1"/>
  <c r="O377" i="12"/>
  <c r="N377" i="12"/>
  <c r="N371" i="12"/>
  <c r="O371" i="12" s="1"/>
  <c r="P371" i="12" s="1"/>
  <c r="Q371" i="12" s="1"/>
  <c r="R371" i="12" s="1"/>
  <c r="O370" i="12"/>
  <c r="P370" i="12" s="1"/>
  <c r="Q370" i="12" s="1"/>
  <c r="R370" i="12" s="1"/>
  <c r="N370" i="12"/>
  <c r="N369" i="12"/>
  <c r="O369" i="12" s="1"/>
  <c r="P369" i="12" s="1"/>
  <c r="Q369" i="12" s="1"/>
  <c r="R369" i="12" s="1"/>
  <c r="O368" i="12"/>
  <c r="P368" i="12" s="1"/>
  <c r="Q368" i="12" s="1"/>
  <c r="R368" i="12" s="1"/>
  <c r="N368" i="12"/>
  <c r="P367" i="12"/>
  <c r="Q367" i="12" s="1"/>
  <c r="R367" i="12" s="1"/>
  <c r="O367" i="12"/>
  <c r="N367" i="12"/>
  <c r="O366" i="12"/>
  <c r="P366" i="12" s="1"/>
  <c r="Q366" i="12" s="1"/>
  <c r="R366" i="12" s="1"/>
  <c r="N366" i="12"/>
  <c r="P365" i="12"/>
  <c r="Q365" i="12" s="1"/>
  <c r="R365" i="12" s="1"/>
  <c r="O365" i="12"/>
  <c r="N365" i="12"/>
  <c r="O364" i="12"/>
  <c r="P364" i="12" s="1"/>
  <c r="Q364" i="12" s="1"/>
  <c r="R364" i="12" s="1"/>
  <c r="N364" i="12"/>
  <c r="P363" i="12"/>
  <c r="Q363" i="12" s="1"/>
  <c r="R363" i="12" s="1"/>
  <c r="O363" i="12"/>
  <c r="N363" i="12"/>
  <c r="O362" i="12"/>
  <c r="P362" i="12" s="1"/>
  <c r="Q362" i="12" s="1"/>
  <c r="R362" i="12" s="1"/>
  <c r="N362" i="12"/>
  <c r="N356" i="12"/>
  <c r="O356" i="12" s="1"/>
  <c r="P356" i="12" s="1"/>
  <c r="Q356" i="12" s="1"/>
  <c r="R356" i="12" s="1"/>
  <c r="N355" i="12"/>
  <c r="O355" i="12" s="1"/>
  <c r="P355" i="12" s="1"/>
  <c r="Q355" i="12" s="1"/>
  <c r="R355" i="12" s="1"/>
  <c r="O354" i="12"/>
  <c r="P354" i="12" s="1"/>
  <c r="Q354" i="12" s="1"/>
  <c r="R354" i="12" s="1"/>
  <c r="N354" i="12"/>
  <c r="P353" i="12"/>
  <c r="Q353" i="12" s="1"/>
  <c r="R353" i="12" s="1"/>
  <c r="O353" i="12"/>
  <c r="N353" i="12"/>
  <c r="Q352" i="12"/>
  <c r="R352" i="12" s="1"/>
  <c r="P352" i="12"/>
  <c r="O352" i="12"/>
  <c r="N352" i="12"/>
  <c r="N351" i="12"/>
  <c r="O351" i="12" s="1"/>
  <c r="P351" i="12" s="1"/>
  <c r="Q351" i="12" s="1"/>
  <c r="R351" i="12" s="1"/>
  <c r="O350" i="12"/>
  <c r="P350" i="12" s="1"/>
  <c r="Q350" i="12" s="1"/>
  <c r="R350" i="12" s="1"/>
  <c r="N350" i="12"/>
  <c r="N349" i="12"/>
  <c r="O349" i="12" s="1"/>
  <c r="P349" i="12" s="1"/>
  <c r="Q349" i="12" s="1"/>
  <c r="R349" i="12" s="1"/>
  <c r="O348" i="12"/>
  <c r="P348" i="12" s="1"/>
  <c r="Q348" i="12" s="1"/>
  <c r="R348" i="12" s="1"/>
  <c r="N348" i="12"/>
  <c r="O347" i="12"/>
  <c r="P347" i="12" s="1"/>
  <c r="Q347" i="12" s="1"/>
  <c r="R347" i="12" s="1"/>
  <c r="N347" i="12"/>
  <c r="P342" i="12"/>
  <c r="Q342" i="12" s="1"/>
  <c r="R342" i="12" s="1"/>
  <c r="O342" i="12"/>
  <c r="N342" i="12"/>
  <c r="O341" i="12"/>
  <c r="P341" i="12" s="1"/>
  <c r="Q341" i="12" s="1"/>
  <c r="R341" i="12" s="1"/>
  <c r="N341" i="12"/>
  <c r="O340" i="12"/>
  <c r="P340" i="12" s="1"/>
  <c r="Q340" i="12" s="1"/>
  <c r="R340" i="12" s="1"/>
  <c r="N340" i="12"/>
  <c r="O339" i="12"/>
  <c r="P339" i="12" s="1"/>
  <c r="Q339" i="12" s="1"/>
  <c r="R339" i="12" s="1"/>
  <c r="N339" i="12"/>
  <c r="P338" i="12"/>
  <c r="Q338" i="12" s="1"/>
  <c r="R338" i="12" s="1"/>
  <c r="O338" i="12"/>
  <c r="N338" i="12"/>
  <c r="O337" i="12"/>
  <c r="P337" i="12" s="1"/>
  <c r="Q337" i="12" s="1"/>
  <c r="R337" i="12" s="1"/>
  <c r="N337" i="12"/>
  <c r="N336" i="12"/>
  <c r="O336" i="12" s="1"/>
  <c r="P336" i="12" s="1"/>
  <c r="Q336" i="12" s="1"/>
  <c r="R336" i="12" s="1"/>
  <c r="O335" i="12"/>
  <c r="P335" i="12" s="1"/>
  <c r="Q335" i="12" s="1"/>
  <c r="R335" i="12" s="1"/>
  <c r="N335" i="12"/>
  <c r="N334" i="12"/>
  <c r="O334" i="12" s="1"/>
  <c r="P334" i="12" s="1"/>
  <c r="Q334" i="12" s="1"/>
  <c r="R334" i="12" s="1"/>
  <c r="N333" i="12"/>
  <c r="O333" i="12" s="1"/>
  <c r="P333" i="12" s="1"/>
  <c r="Q333" i="12" s="1"/>
  <c r="R333" i="12" s="1"/>
  <c r="N332" i="12"/>
  <c r="O332" i="12" s="1"/>
  <c r="P332" i="12" s="1"/>
  <c r="Q332" i="12" s="1"/>
  <c r="R332" i="12" s="1"/>
  <c r="O331" i="12"/>
  <c r="P331" i="12" s="1"/>
  <c r="Q331" i="12" s="1"/>
  <c r="R331" i="12" s="1"/>
  <c r="N331" i="12"/>
  <c r="N330" i="12"/>
  <c r="O330" i="12" s="1"/>
  <c r="P330" i="12" s="1"/>
  <c r="Q330" i="12" s="1"/>
  <c r="R330" i="12" s="1"/>
  <c r="N329" i="12"/>
  <c r="O329" i="12" s="1"/>
  <c r="P329" i="12" s="1"/>
  <c r="Q329" i="12" s="1"/>
  <c r="N328" i="12"/>
  <c r="O328" i="12" s="1"/>
  <c r="P328" i="12" s="1"/>
  <c r="Q328" i="12" s="1"/>
  <c r="O327" i="12"/>
  <c r="P327" i="12" s="1"/>
  <c r="Q327" i="12" s="1"/>
  <c r="R327" i="12" s="1"/>
  <c r="N327" i="12"/>
  <c r="N326" i="12"/>
  <c r="O326" i="12" s="1"/>
  <c r="P326" i="12" s="1"/>
  <c r="Q326" i="12" s="1"/>
  <c r="R326" i="12" s="1"/>
  <c r="O325" i="12"/>
  <c r="P325" i="12" s="1"/>
  <c r="Q325" i="12" s="1"/>
  <c r="R325" i="12" s="1"/>
  <c r="N325" i="12"/>
  <c r="P324" i="12"/>
  <c r="Q324" i="12" s="1"/>
  <c r="R324" i="12" s="1"/>
  <c r="O324" i="12"/>
  <c r="N324" i="12"/>
  <c r="O323" i="12"/>
  <c r="P323" i="12" s="1"/>
  <c r="Q323" i="12" s="1"/>
  <c r="R323" i="12" s="1"/>
  <c r="N323" i="12"/>
  <c r="P322" i="12"/>
  <c r="Q322" i="12" s="1"/>
  <c r="R322" i="12" s="1"/>
  <c r="O322" i="12"/>
  <c r="N322" i="12"/>
  <c r="P317" i="12"/>
  <c r="Q317" i="12" s="1"/>
  <c r="R317" i="12" s="1"/>
  <c r="O317" i="12"/>
  <c r="N317" i="12"/>
  <c r="O316" i="12"/>
  <c r="P316" i="12" s="1"/>
  <c r="Q316" i="12" s="1"/>
  <c r="R316" i="12" s="1"/>
  <c r="N316" i="12"/>
  <c r="P315" i="12"/>
  <c r="Q315" i="12" s="1"/>
  <c r="R315" i="12" s="1"/>
  <c r="O315" i="12"/>
  <c r="N315" i="12"/>
  <c r="O314" i="12"/>
  <c r="P314" i="12" s="1"/>
  <c r="Q314" i="12" s="1"/>
  <c r="R314" i="12" s="1"/>
  <c r="N314" i="12"/>
  <c r="P313" i="12"/>
  <c r="Q313" i="12" s="1"/>
  <c r="R313" i="12" s="1"/>
  <c r="O313" i="12"/>
  <c r="N313" i="12"/>
  <c r="O312" i="12"/>
  <c r="P312" i="12" s="1"/>
  <c r="Q312" i="12" s="1"/>
  <c r="R312" i="12" s="1"/>
  <c r="N312" i="12"/>
  <c r="N311" i="12"/>
  <c r="O311" i="12" s="1"/>
  <c r="P311" i="12" s="1"/>
  <c r="Q311" i="12" s="1"/>
  <c r="R311" i="12" s="1"/>
  <c r="O310" i="12"/>
  <c r="P310" i="12" s="1"/>
  <c r="Q310" i="12" s="1"/>
  <c r="R310" i="12" s="1"/>
  <c r="N310" i="12"/>
  <c r="N309" i="12"/>
  <c r="O309" i="12" s="1"/>
  <c r="P309" i="12" s="1"/>
  <c r="Q309" i="12" s="1"/>
  <c r="R309" i="12" s="1"/>
  <c r="Q308" i="12"/>
  <c r="R308" i="12" s="1"/>
  <c r="O308" i="12"/>
  <c r="P308" i="12" s="1"/>
  <c r="N308" i="12"/>
  <c r="P307" i="12"/>
  <c r="Q307" i="12" s="1"/>
  <c r="R307" i="12" s="1"/>
  <c r="O307" i="12"/>
  <c r="N307" i="12"/>
  <c r="P306" i="12"/>
  <c r="Q306" i="12" s="1"/>
  <c r="R306" i="12" s="1"/>
  <c r="O306" i="12"/>
  <c r="N306" i="12"/>
  <c r="Q305" i="12"/>
  <c r="R305" i="12" s="1"/>
  <c r="N305" i="12"/>
  <c r="O305" i="12" s="1"/>
  <c r="P305" i="12" s="1"/>
  <c r="Q304" i="12"/>
  <c r="R304" i="12" s="1"/>
  <c r="O304" i="12"/>
  <c r="P304" i="12" s="1"/>
  <c r="N304" i="12"/>
  <c r="P303" i="12"/>
  <c r="Q303" i="12" s="1"/>
  <c r="R303" i="12" s="1"/>
  <c r="O303" i="12"/>
  <c r="N303" i="12"/>
  <c r="P302" i="12"/>
  <c r="Q302" i="12" s="1"/>
  <c r="R302" i="12" s="1"/>
  <c r="O302" i="12"/>
  <c r="N302" i="12"/>
  <c r="Q301" i="12"/>
  <c r="R301" i="12" s="1"/>
  <c r="P301" i="12"/>
  <c r="O301" i="12"/>
  <c r="N301" i="12"/>
  <c r="O300" i="12"/>
  <c r="P300" i="12" s="1"/>
  <c r="Q300" i="12" s="1"/>
  <c r="R300" i="12" s="1"/>
  <c r="N300" i="12"/>
  <c r="R299" i="12"/>
  <c r="O299" i="12"/>
  <c r="P299" i="12" s="1"/>
  <c r="Q299" i="12" s="1"/>
  <c r="N299" i="12"/>
  <c r="N294" i="12"/>
  <c r="O294" i="12" s="1"/>
  <c r="P294" i="12" s="1"/>
  <c r="Q294" i="12" s="1"/>
  <c r="R294" i="12" s="1"/>
  <c r="O293" i="12"/>
  <c r="P293" i="12" s="1"/>
  <c r="Q293" i="12" s="1"/>
  <c r="R293" i="12" s="1"/>
  <c r="N293" i="12"/>
  <c r="R292" i="12"/>
  <c r="O292" i="12"/>
  <c r="P292" i="12" s="1"/>
  <c r="Q292" i="12" s="1"/>
  <c r="N292" i="12"/>
  <c r="O291" i="12"/>
  <c r="P291" i="12" s="1"/>
  <c r="Q291" i="12" s="1"/>
  <c r="R291" i="12" s="1"/>
  <c r="N291" i="12"/>
  <c r="O290" i="12"/>
  <c r="P290" i="12" s="1"/>
  <c r="Q290" i="12" s="1"/>
  <c r="R290" i="12" s="1"/>
  <c r="N290" i="12"/>
  <c r="P289" i="12"/>
  <c r="Q289" i="12" s="1"/>
  <c r="R289" i="12" s="1"/>
  <c r="O289" i="12"/>
  <c r="N289" i="12"/>
  <c r="O288" i="12"/>
  <c r="P288" i="12" s="1"/>
  <c r="Q288" i="12" s="1"/>
  <c r="R288" i="12" s="1"/>
  <c r="N288" i="12"/>
  <c r="O287" i="12"/>
  <c r="P287" i="12" s="1"/>
  <c r="N287" i="12"/>
  <c r="O286" i="12"/>
  <c r="P286" i="12" s="1"/>
  <c r="Q286" i="12" s="1"/>
  <c r="R286" i="12" s="1"/>
  <c r="N286" i="12"/>
  <c r="P285" i="12"/>
  <c r="Q285" i="12" s="1"/>
  <c r="R285" i="12" s="1"/>
  <c r="O285" i="12"/>
  <c r="N285" i="12"/>
  <c r="R280" i="12"/>
  <c r="N280" i="12"/>
  <c r="O280" i="12" s="1"/>
  <c r="P280" i="12" s="1"/>
  <c r="Q280" i="12" s="1"/>
  <c r="O279" i="12"/>
  <c r="P279" i="12" s="1"/>
  <c r="Q279" i="12" s="1"/>
  <c r="R279" i="12" s="1"/>
  <c r="N279" i="12"/>
  <c r="P278" i="12"/>
  <c r="Q278" i="12" s="1"/>
  <c r="R278" i="12" s="1"/>
  <c r="N278" i="12"/>
  <c r="O278" i="12" s="1"/>
  <c r="Q277" i="12"/>
  <c r="R277" i="12" s="1"/>
  <c r="N277" i="12"/>
  <c r="O277" i="12" s="1"/>
  <c r="P277" i="12" s="1"/>
  <c r="R276" i="12"/>
  <c r="N276" i="12"/>
  <c r="O276" i="12" s="1"/>
  <c r="P276" i="12" s="1"/>
  <c r="Q276" i="12" s="1"/>
  <c r="O275" i="12"/>
  <c r="P275" i="12" s="1"/>
  <c r="Q275" i="12" s="1"/>
  <c r="R275" i="12" s="1"/>
  <c r="N275" i="12"/>
  <c r="P274" i="12"/>
  <c r="Q274" i="12" s="1"/>
  <c r="R274" i="12" s="1"/>
  <c r="N274" i="12"/>
  <c r="O274" i="12" s="1"/>
  <c r="Q273" i="12"/>
  <c r="R273" i="12" s="1"/>
  <c r="O273" i="12"/>
  <c r="P273" i="12" s="1"/>
  <c r="N273" i="12"/>
  <c r="O272" i="12"/>
  <c r="P272" i="12" s="1"/>
  <c r="Q272" i="12" s="1"/>
  <c r="R272" i="12" s="1"/>
  <c r="N272" i="12"/>
  <c r="O271" i="12"/>
  <c r="P271" i="12" s="1"/>
  <c r="Q271" i="12" s="1"/>
  <c r="R271" i="12" s="1"/>
  <c r="N271" i="12"/>
  <c r="Q266" i="12"/>
  <c r="R266" i="12" s="1"/>
  <c r="N266" i="12"/>
  <c r="O266" i="12" s="1"/>
  <c r="P266" i="12" s="1"/>
  <c r="O265" i="12"/>
  <c r="P265" i="12" s="1"/>
  <c r="N265" i="12"/>
  <c r="O264" i="12"/>
  <c r="P264" i="12" s="1"/>
  <c r="Q264" i="12" s="1"/>
  <c r="R264" i="12" s="1"/>
  <c r="N264" i="12"/>
  <c r="P263" i="12"/>
  <c r="Q263" i="12" s="1"/>
  <c r="R263" i="12" s="1"/>
  <c r="O263" i="12"/>
  <c r="N263" i="12"/>
  <c r="Q262" i="12"/>
  <c r="R262" i="12" s="1"/>
  <c r="N262" i="12"/>
  <c r="O262" i="12" s="1"/>
  <c r="P262" i="12" s="1"/>
  <c r="R261" i="12"/>
  <c r="N261" i="12"/>
  <c r="O261" i="12" s="1"/>
  <c r="P261" i="12" s="1"/>
  <c r="Q261" i="12" s="1"/>
  <c r="O260" i="12"/>
  <c r="P260" i="12" s="1"/>
  <c r="Q260" i="12" s="1"/>
  <c r="R260" i="12" s="1"/>
  <c r="N260" i="12"/>
  <c r="P259" i="12"/>
  <c r="Q259" i="12" s="1"/>
  <c r="R259" i="12" s="1"/>
  <c r="O259" i="12"/>
  <c r="N259" i="12"/>
  <c r="O258" i="12"/>
  <c r="P258" i="12" s="1"/>
  <c r="Q258" i="12" s="1"/>
  <c r="R258" i="12" s="1"/>
  <c r="N258" i="12"/>
  <c r="O257" i="12"/>
  <c r="P257" i="12" s="1"/>
  <c r="N257" i="12"/>
  <c r="N252" i="12"/>
  <c r="O252" i="12" s="1"/>
  <c r="P252" i="12" s="1"/>
  <c r="Q252" i="12" s="1"/>
  <c r="R252" i="12" s="1"/>
  <c r="N251" i="12"/>
  <c r="O251" i="12" s="1"/>
  <c r="P251" i="12" s="1"/>
  <c r="Q251" i="12" s="1"/>
  <c r="R251" i="12" s="1"/>
  <c r="N250" i="12"/>
  <c r="O250" i="12" s="1"/>
  <c r="P250" i="12" s="1"/>
  <c r="Q250" i="12" s="1"/>
  <c r="R250" i="12" s="1"/>
  <c r="O249" i="12"/>
  <c r="P249" i="12" s="1"/>
  <c r="Q249" i="12" s="1"/>
  <c r="R249" i="12" s="1"/>
  <c r="N249" i="12"/>
  <c r="N248" i="12"/>
  <c r="O248" i="12" s="1"/>
  <c r="P248" i="12" s="1"/>
  <c r="Q248" i="12" s="1"/>
  <c r="R248" i="12" s="1"/>
  <c r="N247" i="12"/>
  <c r="O247" i="12" s="1"/>
  <c r="P247" i="12" s="1"/>
  <c r="Q247" i="12" s="1"/>
  <c r="R247" i="12" s="1"/>
  <c r="N246" i="12"/>
  <c r="O246" i="12" s="1"/>
  <c r="P246" i="12" s="1"/>
  <c r="Q246" i="12" s="1"/>
  <c r="R246" i="12" s="1"/>
  <c r="O245" i="12"/>
  <c r="P245" i="12" s="1"/>
  <c r="Q245" i="12" s="1"/>
  <c r="R245" i="12" s="1"/>
  <c r="N245" i="12"/>
  <c r="N244" i="12"/>
  <c r="O244" i="12" s="1"/>
  <c r="P244" i="12" s="1"/>
  <c r="Q244" i="12" s="1"/>
  <c r="R244" i="12" s="1"/>
  <c r="N243" i="12"/>
  <c r="O243" i="12" s="1"/>
  <c r="P243" i="12" s="1"/>
  <c r="Q243" i="12" s="1"/>
  <c r="R243" i="12" s="1"/>
  <c r="O238" i="12"/>
  <c r="P238" i="12" s="1"/>
  <c r="Q238" i="12" s="1"/>
  <c r="R238" i="12" s="1"/>
  <c r="N238" i="12"/>
  <c r="P237" i="12"/>
  <c r="Q237" i="12" s="1"/>
  <c r="R237" i="12" s="1"/>
  <c r="N237" i="12"/>
  <c r="O237" i="12" s="1"/>
  <c r="Q236" i="12"/>
  <c r="R236" i="12" s="1"/>
  <c r="N236" i="12"/>
  <c r="O236" i="12" s="1"/>
  <c r="P236" i="12" s="1"/>
  <c r="R235" i="12"/>
  <c r="N235" i="12"/>
  <c r="O235" i="12" s="1"/>
  <c r="P235" i="12" s="1"/>
  <c r="Q235" i="12" s="1"/>
  <c r="O234" i="12"/>
  <c r="P234" i="12" s="1"/>
  <c r="Q234" i="12" s="1"/>
  <c r="R234" i="12" s="1"/>
  <c r="N234" i="12"/>
  <c r="P233" i="12"/>
  <c r="Q233" i="12" s="1"/>
  <c r="R233" i="12" s="1"/>
  <c r="N233" i="12"/>
  <c r="O233" i="12" s="1"/>
  <c r="Q232" i="12"/>
  <c r="R232" i="12" s="1"/>
  <c r="N232" i="12"/>
  <c r="O232" i="12" s="1"/>
  <c r="P232" i="12" s="1"/>
  <c r="R231" i="12"/>
  <c r="N231" i="12"/>
  <c r="O231" i="12" s="1"/>
  <c r="P231" i="12" s="1"/>
  <c r="Q231" i="12" s="1"/>
  <c r="O230" i="12"/>
  <c r="P230" i="12" s="1"/>
  <c r="Q230" i="12" s="1"/>
  <c r="R230" i="12" s="1"/>
  <c r="N230" i="12"/>
  <c r="P229" i="12"/>
  <c r="Q229" i="12" s="1"/>
  <c r="R229" i="12" s="1"/>
  <c r="N229" i="12"/>
  <c r="O229" i="12" s="1"/>
  <c r="P228" i="12"/>
  <c r="Q228" i="12" s="1"/>
  <c r="N228" i="12"/>
  <c r="O228" i="12" s="1"/>
  <c r="P227" i="12"/>
  <c r="Q227" i="12" s="1"/>
  <c r="N227" i="12"/>
  <c r="O227" i="12" s="1"/>
  <c r="Q226" i="12"/>
  <c r="R226" i="12" s="1"/>
  <c r="N226" i="12"/>
  <c r="O226" i="12" s="1"/>
  <c r="P226" i="12" s="1"/>
  <c r="O225" i="12"/>
  <c r="P225" i="12" s="1"/>
  <c r="N225" i="12"/>
  <c r="O224" i="12"/>
  <c r="P224" i="12" s="1"/>
  <c r="Q224" i="12" s="1"/>
  <c r="R224" i="12" s="1"/>
  <c r="N224" i="12"/>
  <c r="O219" i="12"/>
  <c r="P219" i="12" s="1"/>
  <c r="Q219" i="12" s="1"/>
  <c r="R219" i="12" s="1"/>
  <c r="N219" i="12"/>
  <c r="O218" i="12"/>
  <c r="P218" i="12" s="1"/>
  <c r="N218" i="12"/>
  <c r="O217" i="12"/>
  <c r="P217" i="12" s="1"/>
  <c r="Q217" i="12" s="1"/>
  <c r="R217" i="12" s="1"/>
  <c r="N217" i="12"/>
  <c r="Q216" i="12"/>
  <c r="R216" i="12" s="1"/>
  <c r="P216" i="12"/>
  <c r="O216" i="12"/>
  <c r="N216" i="12"/>
  <c r="N215" i="12"/>
  <c r="O215" i="12" s="1"/>
  <c r="P215" i="12" s="1"/>
  <c r="Q215" i="12" s="1"/>
  <c r="R215" i="12" s="1"/>
  <c r="O214" i="12"/>
  <c r="P214" i="12" s="1"/>
  <c r="Q214" i="12" s="1"/>
  <c r="R214" i="12" s="1"/>
  <c r="N214" i="12"/>
  <c r="P213" i="12"/>
  <c r="Q213" i="12" s="1"/>
  <c r="R213" i="12" s="1"/>
  <c r="O213" i="12"/>
  <c r="N213" i="12"/>
  <c r="P212" i="12"/>
  <c r="Q212" i="12" s="1"/>
  <c r="R212" i="12" s="1"/>
  <c r="N212" i="12"/>
  <c r="O212" i="12" s="1"/>
  <c r="N211" i="12"/>
  <c r="O211" i="12" s="1"/>
  <c r="P211" i="12" s="1"/>
  <c r="Q211" i="12" s="1"/>
  <c r="R211" i="12" s="1"/>
  <c r="N210" i="12"/>
  <c r="O210" i="12" s="1"/>
  <c r="P210" i="12" s="1"/>
  <c r="Q210" i="12" s="1"/>
  <c r="N209" i="12"/>
  <c r="O209" i="12" s="1"/>
  <c r="P209" i="12" s="1"/>
  <c r="Q209" i="12" s="1"/>
  <c r="O208" i="12"/>
  <c r="P208" i="12" s="1"/>
  <c r="Q208" i="12" s="1"/>
  <c r="R208" i="12" s="1"/>
  <c r="N208" i="12"/>
  <c r="P207" i="12"/>
  <c r="Q207" i="12" s="1"/>
  <c r="R207" i="12" s="1"/>
  <c r="O207" i="12"/>
  <c r="N207" i="12"/>
  <c r="P206" i="12"/>
  <c r="Q206" i="12" s="1"/>
  <c r="R206" i="12" s="1"/>
  <c r="O206" i="12"/>
  <c r="N206" i="12"/>
  <c r="Q205" i="12"/>
  <c r="R205" i="12" s="1"/>
  <c r="N205" i="12"/>
  <c r="O205" i="12" s="1"/>
  <c r="P205" i="12" s="1"/>
  <c r="O200" i="12"/>
  <c r="P200" i="12" s="1"/>
  <c r="Q200" i="12" s="1"/>
  <c r="R200" i="12" s="1"/>
  <c r="N200" i="12"/>
  <c r="Q199" i="12"/>
  <c r="R199" i="12" s="1"/>
  <c r="P199" i="12"/>
  <c r="O199" i="12"/>
  <c r="N199" i="12"/>
  <c r="R198" i="12"/>
  <c r="O198" i="12"/>
  <c r="P198" i="12" s="1"/>
  <c r="Q198" i="12" s="1"/>
  <c r="N198" i="12"/>
  <c r="O197" i="12"/>
  <c r="P197" i="12" s="1"/>
  <c r="Q197" i="12" s="1"/>
  <c r="R197" i="12" s="1"/>
  <c r="N197" i="12"/>
  <c r="Q196" i="12"/>
  <c r="R196" i="12" s="1"/>
  <c r="O196" i="12"/>
  <c r="P196" i="12" s="1"/>
  <c r="N196" i="12"/>
  <c r="P195" i="12"/>
  <c r="Q195" i="12" s="1"/>
  <c r="R195" i="12" s="1"/>
  <c r="N195" i="12"/>
  <c r="O195" i="12" s="1"/>
  <c r="R194" i="12"/>
  <c r="O194" i="12"/>
  <c r="P194" i="12" s="1"/>
  <c r="Q194" i="12" s="1"/>
  <c r="N194" i="12"/>
  <c r="O193" i="12"/>
  <c r="P193" i="12" s="1"/>
  <c r="Q193" i="12" s="1"/>
  <c r="R193" i="12" s="1"/>
  <c r="N193" i="12"/>
  <c r="Q192" i="12"/>
  <c r="R192" i="12" s="1"/>
  <c r="O192" i="12"/>
  <c r="P192" i="12" s="1"/>
  <c r="N192" i="12"/>
  <c r="P191" i="12"/>
  <c r="Q191" i="12" s="1"/>
  <c r="R191" i="12" s="1"/>
  <c r="N191" i="12"/>
  <c r="O191" i="12" s="1"/>
  <c r="R190" i="12"/>
  <c r="O190" i="12"/>
  <c r="P190" i="12" s="1"/>
  <c r="Q190" i="12" s="1"/>
  <c r="N190" i="12"/>
  <c r="O189" i="12"/>
  <c r="P189" i="12" s="1"/>
  <c r="Q189" i="12" s="1"/>
  <c r="R189" i="12" s="1"/>
  <c r="N189" i="12"/>
  <c r="Q188" i="12"/>
  <c r="R188" i="12" s="1"/>
  <c r="O188" i="12"/>
  <c r="P188" i="12" s="1"/>
  <c r="N188" i="12"/>
  <c r="P187" i="12"/>
  <c r="Q187" i="12" s="1"/>
  <c r="R187" i="12" s="1"/>
  <c r="N187" i="12"/>
  <c r="O187" i="12" s="1"/>
  <c r="R186" i="12"/>
  <c r="O186" i="12"/>
  <c r="P186" i="12" s="1"/>
  <c r="Q186" i="12" s="1"/>
  <c r="N186" i="12"/>
  <c r="O185" i="12"/>
  <c r="P185" i="12" s="1"/>
  <c r="Q185" i="12" s="1"/>
  <c r="R185" i="12" s="1"/>
  <c r="N185" i="12"/>
  <c r="Q184" i="12"/>
  <c r="R184" i="12" s="1"/>
  <c r="O184" i="12"/>
  <c r="P184" i="12" s="1"/>
  <c r="N184" i="12"/>
  <c r="P183" i="12"/>
  <c r="Q183" i="12" s="1"/>
  <c r="R183" i="12" s="1"/>
  <c r="N183" i="12"/>
  <c r="O183" i="12" s="1"/>
  <c r="Q182" i="12"/>
  <c r="R182" i="12" s="1"/>
  <c r="O182" i="12"/>
  <c r="P182" i="12" s="1"/>
  <c r="N182" i="12"/>
  <c r="P181" i="12"/>
  <c r="Q181" i="12" s="1"/>
  <c r="R181" i="12" s="1"/>
  <c r="N181" i="12"/>
  <c r="O181" i="12" s="1"/>
  <c r="Q180" i="12"/>
  <c r="R180" i="12" s="1"/>
  <c r="O180" i="12"/>
  <c r="P180" i="12" s="1"/>
  <c r="N180" i="12"/>
  <c r="P179" i="12"/>
  <c r="O179" i="12"/>
  <c r="N179" i="12"/>
  <c r="O178" i="12"/>
  <c r="P178" i="12" s="1"/>
  <c r="Q178" i="12" s="1"/>
  <c r="R178" i="12" s="1"/>
  <c r="N178" i="12"/>
  <c r="P177" i="12"/>
  <c r="O177" i="12"/>
  <c r="N177" i="12"/>
  <c r="Q176" i="12"/>
  <c r="R176" i="12" s="1"/>
  <c r="O176" i="12"/>
  <c r="P176" i="12" s="1"/>
  <c r="N176" i="12"/>
  <c r="P175" i="12"/>
  <c r="Q175" i="12" s="1"/>
  <c r="R175" i="12" s="1"/>
  <c r="N175" i="12"/>
  <c r="O175" i="12" s="1"/>
  <c r="Q174" i="12"/>
  <c r="R174" i="12" s="1"/>
  <c r="O174" i="12"/>
  <c r="P174" i="12" s="1"/>
  <c r="N174" i="12"/>
  <c r="Q169" i="12"/>
  <c r="R169" i="12" s="1"/>
  <c r="O169" i="12"/>
  <c r="P169" i="12" s="1"/>
  <c r="N169" i="12"/>
  <c r="P168" i="12"/>
  <c r="O168" i="12"/>
  <c r="N168" i="12"/>
  <c r="P167" i="12"/>
  <c r="Q167" i="12" s="1"/>
  <c r="R167" i="12" s="1"/>
  <c r="O167" i="12"/>
  <c r="N167" i="12"/>
  <c r="Q166" i="12"/>
  <c r="R166" i="12" s="1"/>
  <c r="P166" i="12"/>
  <c r="O166" i="12"/>
  <c r="N166" i="12"/>
  <c r="O165" i="12"/>
  <c r="P165" i="12" s="1"/>
  <c r="Q165" i="12" s="1"/>
  <c r="R165" i="12" s="1"/>
  <c r="N165" i="12"/>
  <c r="O164" i="12"/>
  <c r="P164" i="12" s="1"/>
  <c r="Q164" i="12" s="1"/>
  <c r="R164" i="12" s="1"/>
  <c r="N164" i="12"/>
  <c r="O163" i="12"/>
  <c r="P163" i="12" s="1"/>
  <c r="Q163" i="12" s="1"/>
  <c r="R163" i="12" s="1"/>
  <c r="N163" i="12"/>
  <c r="P162" i="12"/>
  <c r="Q162" i="12" s="1"/>
  <c r="R162" i="12" s="1"/>
  <c r="O162" i="12"/>
  <c r="N162" i="12"/>
  <c r="N161" i="12"/>
  <c r="O161" i="12" s="1"/>
  <c r="P161" i="12" s="1"/>
  <c r="Q161" i="12" s="1"/>
  <c r="R161" i="12" s="1"/>
  <c r="P160" i="12"/>
  <c r="Q160" i="12" s="1"/>
  <c r="R160" i="12" s="1"/>
  <c r="O160" i="12"/>
  <c r="N160" i="12"/>
  <c r="P159" i="12"/>
  <c r="Q159" i="12" s="1"/>
  <c r="R159" i="12" s="1"/>
  <c r="O159" i="12"/>
  <c r="N159" i="12"/>
  <c r="Q158" i="12"/>
  <c r="R158" i="12" s="1"/>
  <c r="P158" i="12"/>
  <c r="O158" i="12"/>
  <c r="N158" i="12"/>
  <c r="O157" i="12"/>
  <c r="P157" i="12" s="1"/>
  <c r="Q157" i="12" s="1"/>
  <c r="R157" i="12" s="1"/>
  <c r="N157" i="12"/>
  <c r="O156" i="12"/>
  <c r="P156" i="12" s="1"/>
  <c r="Q156" i="12" s="1"/>
  <c r="R156" i="12" s="1"/>
  <c r="N156" i="12"/>
  <c r="O155" i="12"/>
  <c r="P155" i="12" s="1"/>
  <c r="Q155" i="12" s="1"/>
  <c r="R155" i="12" s="1"/>
  <c r="N155" i="12"/>
  <c r="P154" i="12"/>
  <c r="Q154" i="12" s="1"/>
  <c r="R154" i="12" s="1"/>
  <c r="O154" i="12"/>
  <c r="N154" i="12"/>
  <c r="O153" i="12"/>
  <c r="P153" i="12" s="1"/>
  <c r="N153" i="12"/>
  <c r="Q153" i="12" s="1"/>
  <c r="R153" i="12" s="1"/>
  <c r="P152" i="12"/>
  <c r="O152" i="12"/>
  <c r="N152" i="12"/>
  <c r="P151" i="12"/>
  <c r="Q151" i="12" s="1"/>
  <c r="R151" i="12" s="1"/>
  <c r="O151" i="12"/>
  <c r="N151" i="12"/>
  <c r="Q150" i="12"/>
  <c r="R150" i="12" s="1"/>
  <c r="P150" i="12"/>
  <c r="O150" i="12"/>
  <c r="N150" i="12"/>
  <c r="O149" i="12"/>
  <c r="P149" i="12" s="1"/>
  <c r="Q149" i="12" s="1"/>
  <c r="R149" i="12" s="1"/>
  <c r="N149" i="12"/>
  <c r="O148" i="12"/>
  <c r="P148" i="12" s="1"/>
  <c r="Q148" i="12" s="1"/>
  <c r="R148" i="12" s="1"/>
  <c r="N148" i="12"/>
  <c r="O147" i="12"/>
  <c r="P147" i="12" s="1"/>
  <c r="Q147" i="12" s="1"/>
  <c r="R147" i="12" s="1"/>
  <c r="N147" i="12"/>
  <c r="P146" i="12"/>
  <c r="Q146" i="12" s="1"/>
  <c r="R146" i="12" s="1"/>
  <c r="O146" i="12"/>
  <c r="N146" i="12"/>
  <c r="Q145" i="12"/>
  <c r="R145" i="12" s="1"/>
  <c r="O145" i="12"/>
  <c r="P145" i="12" s="1"/>
  <c r="N145" i="12"/>
  <c r="P144" i="12"/>
  <c r="Q144" i="12" s="1"/>
  <c r="R144" i="12" s="1"/>
  <c r="O144" i="12"/>
  <c r="N144" i="12"/>
  <c r="P143" i="12"/>
  <c r="Q143" i="12" s="1"/>
  <c r="R143" i="12" s="1"/>
  <c r="O143" i="12"/>
  <c r="N143" i="12"/>
  <c r="O138" i="12"/>
  <c r="P138" i="12" s="1"/>
  <c r="Q138" i="12" s="1"/>
  <c r="R138" i="12" s="1"/>
  <c r="N138" i="12"/>
  <c r="O137" i="12"/>
  <c r="P137" i="12" s="1"/>
  <c r="Q137" i="12" s="1"/>
  <c r="R137" i="12" s="1"/>
  <c r="N137" i="12"/>
  <c r="O136" i="12"/>
  <c r="P136" i="12" s="1"/>
  <c r="Q136" i="12" s="1"/>
  <c r="R136" i="12" s="1"/>
  <c r="N136" i="12"/>
  <c r="P135" i="12"/>
  <c r="Q135" i="12" s="1"/>
  <c r="R135" i="12" s="1"/>
  <c r="N135" i="12"/>
  <c r="O135" i="12" s="1"/>
  <c r="O134" i="12"/>
  <c r="P134" i="12" s="1"/>
  <c r="Q134" i="12" s="1"/>
  <c r="R134" i="12" s="1"/>
  <c r="N134" i="12"/>
  <c r="O133" i="12"/>
  <c r="P133" i="12" s="1"/>
  <c r="Q133" i="12" s="1"/>
  <c r="R133" i="12" s="1"/>
  <c r="N133" i="12"/>
  <c r="O132" i="12"/>
  <c r="P132" i="12" s="1"/>
  <c r="Q132" i="12" s="1"/>
  <c r="R132" i="12" s="1"/>
  <c r="N132" i="12"/>
  <c r="P131" i="12"/>
  <c r="Q131" i="12" s="1"/>
  <c r="R131" i="12" s="1"/>
  <c r="O131" i="12"/>
  <c r="N131" i="12"/>
  <c r="O130" i="12"/>
  <c r="P130" i="12" s="1"/>
  <c r="N130" i="12"/>
  <c r="Q130" i="12" s="1"/>
  <c r="R130" i="12" s="1"/>
  <c r="P129" i="12"/>
  <c r="O129" i="12"/>
  <c r="N129" i="12"/>
  <c r="N124" i="12"/>
  <c r="O124" i="12" s="1"/>
  <c r="P124" i="12" s="1"/>
  <c r="Q124" i="12" s="1"/>
  <c r="R124" i="12" s="1"/>
  <c r="O123" i="12"/>
  <c r="P123" i="12" s="1"/>
  <c r="N123" i="12"/>
  <c r="Q123" i="12" s="1"/>
  <c r="R123" i="12" s="1"/>
  <c r="P122" i="12"/>
  <c r="O122" i="12"/>
  <c r="N122" i="12"/>
  <c r="P121" i="12"/>
  <c r="Q121" i="12" s="1"/>
  <c r="R121" i="12" s="1"/>
  <c r="O121" i="12"/>
  <c r="N121" i="12"/>
  <c r="Q120" i="12"/>
  <c r="R120" i="12" s="1"/>
  <c r="P120" i="12"/>
  <c r="O120" i="12"/>
  <c r="N120" i="12"/>
  <c r="O119" i="12"/>
  <c r="P119" i="12" s="1"/>
  <c r="Q119" i="12" s="1"/>
  <c r="R119" i="12" s="1"/>
  <c r="N119" i="12"/>
  <c r="O118" i="12"/>
  <c r="P118" i="12" s="1"/>
  <c r="Q118" i="12" s="1"/>
  <c r="R118" i="12" s="1"/>
  <c r="N118" i="12"/>
  <c r="O117" i="12"/>
  <c r="P117" i="12" s="1"/>
  <c r="Q117" i="12" s="1"/>
  <c r="R117" i="12" s="1"/>
  <c r="N117" i="12"/>
  <c r="P116" i="12"/>
  <c r="Q116" i="12" s="1"/>
  <c r="R116" i="12" s="1"/>
  <c r="O116" i="12"/>
  <c r="N116" i="12"/>
  <c r="Q115" i="12"/>
  <c r="R115" i="12" s="1"/>
  <c r="O115" i="12"/>
  <c r="P115" i="12" s="1"/>
  <c r="N115" i="12"/>
  <c r="O110" i="12"/>
  <c r="P110" i="12" s="1"/>
  <c r="Q110" i="12" s="1"/>
  <c r="R110" i="12" s="1"/>
  <c r="N110" i="12"/>
  <c r="P109" i="12"/>
  <c r="Q109" i="12" s="1"/>
  <c r="R109" i="12" s="1"/>
  <c r="O109" i="12"/>
  <c r="N109" i="12"/>
  <c r="N108" i="12"/>
  <c r="O108" i="12" s="1"/>
  <c r="P108" i="12" s="1"/>
  <c r="Q108" i="12" s="1"/>
  <c r="R108" i="12" s="1"/>
  <c r="O107" i="12"/>
  <c r="P107" i="12" s="1"/>
  <c r="Q107" i="12" s="1"/>
  <c r="R107" i="12" s="1"/>
  <c r="N107" i="12"/>
  <c r="O106" i="12"/>
  <c r="P106" i="12" s="1"/>
  <c r="Q106" i="12" s="1"/>
  <c r="N106" i="12"/>
  <c r="O105" i="12"/>
  <c r="P105" i="12" s="1"/>
  <c r="Q105" i="12" s="1"/>
  <c r="N105" i="12"/>
  <c r="P104" i="12"/>
  <c r="Q104" i="12" s="1"/>
  <c r="R104" i="12" s="1"/>
  <c r="O104" i="12"/>
  <c r="N104" i="12"/>
  <c r="P103" i="12"/>
  <c r="Q103" i="12" s="1"/>
  <c r="O103" i="12"/>
  <c r="N103" i="12"/>
  <c r="N102" i="12"/>
  <c r="O102" i="12" s="1"/>
  <c r="P102" i="12" s="1"/>
  <c r="Q102" i="12" s="1"/>
  <c r="O101" i="12"/>
  <c r="P101" i="12" s="1"/>
  <c r="Q101" i="12" s="1"/>
  <c r="R101" i="12" s="1"/>
  <c r="N101" i="12"/>
  <c r="N100" i="12"/>
  <c r="O100" i="12" s="1"/>
  <c r="P100" i="12" s="1"/>
  <c r="Q100" i="12" s="1"/>
  <c r="R100" i="12" s="1"/>
  <c r="O99" i="12"/>
  <c r="P99" i="12" s="1"/>
  <c r="Q99" i="12" s="1"/>
  <c r="R99" i="12" s="1"/>
  <c r="N99" i="12"/>
  <c r="Q94" i="12"/>
  <c r="R94" i="12" s="1"/>
  <c r="P94" i="12"/>
  <c r="O94" i="12"/>
  <c r="N94" i="12"/>
  <c r="N93" i="12"/>
  <c r="O93" i="12" s="1"/>
  <c r="P93" i="12" s="1"/>
  <c r="Q93" i="12" s="1"/>
  <c r="R93" i="12" s="1"/>
  <c r="O92" i="12"/>
  <c r="P92" i="12" s="1"/>
  <c r="Q92" i="12" s="1"/>
  <c r="R92" i="12" s="1"/>
  <c r="N92" i="12"/>
  <c r="P91" i="12"/>
  <c r="Q91" i="12" s="1"/>
  <c r="R91" i="12" s="1"/>
  <c r="O91" i="12"/>
  <c r="N91" i="12"/>
  <c r="Q90" i="12"/>
  <c r="R90" i="12" s="1"/>
  <c r="P90" i="12"/>
  <c r="O90" i="12"/>
  <c r="N90" i="12"/>
  <c r="P89" i="12"/>
  <c r="O89" i="12"/>
  <c r="N89" i="12"/>
  <c r="Q89" i="12" s="1"/>
  <c r="R89" i="12" s="1"/>
  <c r="O88" i="12"/>
  <c r="P88" i="12" s="1"/>
  <c r="Q88" i="12" s="1"/>
  <c r="R88" i="12" s="1"/>
  <c r="N88" i="12"/>
  <c r="P87" i="12"/>
  <c r="Q87" i="12" s="1"/>
  <c r="R87" i="12" s="1"/>
  <c r="O87" i="12"/>
  <c r="N87" i="12"/>
  <c r="Q86" i="12"/>
  <c r="R86" i="12" s="1"/>
  <c r="P86" i="12"/>
  <c r="O86" i="12"/>
  <c r="N86" i="12"/>
  <c r="N85" i="12"/>
  <c r="O85" i="12" s="1"/>
  <c r="P85" i="12" s="1"/>
  <c r="Q85" i="12" s="1"/>
  <c r="R85" i="12" s="1"/>
  <c r="O84" i="12"/>
  <c r="P84" i="12" s="1"/>
  <c r="Q84" i="12" s="1"/>
  <c r="R84" i="12" s="1"/>
  <c r="N84" i="12"/>
  <c r="P83" i="12"/>
  <c r="Q83" i="12" s="1"/>
  <c r="R83" i="12" s="1"/>
  <c r="O83" i="12"/>
  <c r="N83" i="12"/>
  <c r="Q82" i="12"/>
  <c r="R82" i="12" s="1"/>
  <c r="P82" i="12"/>
  <c r="O82" i="12"/>
  <c r="N82" i="12"/>
  <c r="N81" i="12"/>
  <c r="O81" i="12" s="1"/>
  <c r="P81" i="12" s="1"/>
  <c r="Q81" i="12" s="1"/>
  <c r="R81" i="12" s="1"/>
  <c r="O80" i="12"/>
  <c r="P80" i="12" s="1"/>
  <c r="Q80" i="12" s="1"/>
  <c r="R80" i="12" s="1"/>
  <c r="N80" i="12"/>
  <c r="P79" i="12"/>
  <c r="Q79" i="12" s="1"/>
  <c r="R79" i="12" s="1"/>
  <c r="O79" i="12"/>
  <c r="N79" i="12"/>
  <c r="Q78" i="12"/>
  <c r="R78" i="12" s="1"/>
  <c r="P78" i="12"/>
  <c r="O78" i="12"/>
  <c r="N78" i="12"/>
  <c r="P77" i="12"/>
  <c r="O77" i="12"/>
  <c r="N77" i="12"/>
  <c r="Q77" i="12" s="1"/>
  <c r="R77" i="12" s="1"/>
  <c r="O76" i="12"/>
  <c r="P76" i="12" s="1"/>
  <c r="Q76" i="12" s="1"/>
  <c r="R76" i="12" s="1"/>
  <c r="N76" i="12"/>
  <c r="P75" i="12"/>
  <c r="Q75" i="12" s="1"/>
  <c r="R75" i="12" s="1"/>
  <c r="O75" i="12"/>
  <c r="N75" i="12"/>
  <c r="Q74" i="12"/>
  <c r="R74" i="12" s="1"/>
  <c r="P74" i="12"/>
  <c r="O74" i="12"/>
  <c r="N74" i="12"/>
  <c r="O69" i="12"/>
  <c r="P69" i="12" s="1"/>
  <c r="Q69" i="12" s="1"/>
  <c r="R69" i="12" s="1"/>
  <c r="N69" i="12"/>
  <c r="P68" i="12"/>
  <c r="Q68" i="12" s="1"/>
  <c r="R68" i="12" s="1"/>
  <c r="O68" i="12"/>
  <c r="N68" i="12"/>
  <c r="Q67" i="12"/>
  <c r="R67" i="12" s="1"/>
  <c r="P67" i="12"/>
  <c r="O67" i="12"/>
  <c r="N67" i="12"/>
  <c r="R66" i="12"/>
  <c r="N66" i="12"/>
  <c r="O66" i="12" s="1"/>
  <c r="P66" i="12" s="1"/>
  <c r="Q66" i="12" s="1"/>
  <c r="O65" i="12"/>
  <c r="P65" i="12" s="1"/>
  <c r="Q65" i="12" s="1"/>
  <c r="R65" i="12" s="1"/>
  <c r="N65" i="12"/>
  <c r="P64" i="12"/>
  <c r="Q64" i="12" s="1"/>
  <c r="R64" i="12" s="1"/>
  <c r="O64" i="12"/>
  <c r="N64" i="12"/>
  <c r="P63" i="12"/>
  <c r="Q63" i="12" s="1"/>
  <c r="R63" i="12" s="1"/>
  <c r="O63" i="12"/>
  <c r="N63" i="12"/>
  <c r="Q62" i="12"/>
  <c r="R62" i="12" s="1"/>
  <c r="N62" i="12"/>
  <c r="O62" i="12" s="1"/>
  <c r="P62" i="12" s="1"/>
  <c r="N61" i="12"/>
  <c r="O61" i="12" s="1"/>
  <c r="P61" i="12" s="1"/>
  <c r="Q61" i="12" s="1"/>
  <c r="N60" i="12"/>
  <c r="O60" i="12" s="1"/>
  <c r="P60" i="12" s="1"/>
  <c r="Q60" i="12" s="1"/>
  <c r="N59" i="12"/>
  <c r="O59" i="12" s="1"/>
  <c r="P59" i="12" s="1"/>
  <c r="Q59" i="12" s="1"/>
  <c r="R59" i="12" s="1"/>
  <c r="O58" i="12"/>
  <c r="P58" i="12" s="1"/>
  <c r="Q58" i="12" s="1"/>
  <c r="N58" i="12"/>
  <c r="N57" i="12"/>
  <c r="O57" i="12" s="1"/>
  <c r="P57" i="12" s="1"/>
  <c r="Q57" i="12" s="1"/>
  <c r="P56" i="12"/>
  <c r="Q56" i="12" s="1"/>
  <c r="R56" i="12" s="1"/>
  <c r="O56" i="12"/>
  <c r="N56" i="12"/>
  <c r="P55" i="12"/>
  <c r="Q55" i="12" s="1"/>
  <c r="R55" i="12" s="1"/>
  <c r="O55" i="12"/>
  <c r="N55" i="12"/>
  <c r="Q54" i="12"/>
  <c r="R54" i="12" s="1"/>
  <c r="N54" i="12"/>
  <c r="O54" i="12" s="1"/>
  <c r="P54" i="12" s="1"/>
  <c r="O49" i="12"/>
  <c r="P49" i="12" s="1"/>
  <c r="Q49" i="12" s="1"/>
  <c r="R49" i="12" s="1"/>
  <c r="N49" i="12"/>
  <c r="O48" i="12"/>
  <c r="P48" i="12" s="1"/>
  <c r="Q48" i="12" s="1"/>
  <c r="R48" i="12" s="1"/>
  <c r="N48" i="12"/>
  <c r="P47" i="12"/>
  <c r="Q47" i="12" s="1"/>
  <c r="R47" i="12" s="1"/>
  <c r="O47" i="12"/>
  <c r="N47" i="12"/>
  <c r="O46" i="12"/>
  <c r="P46" i="12" s="1"/>
  <c r="N46" i="12"/>
  <c r="Q46" i="12" s="1"/>
  <c r="R46" i="12" s="1"/>
  <c r="P45" i="12"/>
  <c r="O45" i="12"/>
  <c r="N45" i="12"/>
  <c r="P44" i="12"/>
  <c r="Q44" i="12" s="1"/>
  <c r="R44" i="12" s="1"/>
  <c r="O44" i="12"/>
  <c r="N44" i="12"/>
  <c r="Q43" i="12"/>
  <c r="R43" i="12" s="1"/>
  <c r="P43" i="12"/>
  <c r="O43" i="12"/>
  <c r="N43" i="12"/>
  <c r="O42" i="12"/>
  <c r="P42" i="12" s="1"/>
  <c r="Q42" i="12" s="1"/>
  <c r="R42" i="12" s="1"/>
  <c r="N42" i="12"/>
  <c r="O41" i="12"/>
  <c r="P41" i="12" s="1"/>
  <c r="Q41" i="12" s="1"/>
  <c r="R41" i="12" s="1"/>
  <c r="N41" i="12"/>
  <c r="O40" i="12"/>
  <c r="P40" i="12" s="1"/>
  <c r="Q40" i="12" s="1"/>
  <c r="R40" i="12" s="1"/>
  <c r="N40" i="12"/>
  <c r="O39" i="12"/>
  <c r="P39" i="12" s="1"/>
  <c r="Q39" i="12" s="1"/>
  <c r="R39" i="12" s="1"/>
  <c r="N39" i="12"/>
  <c r="P38" i="12"/>
  <c r="Q38" i="12" s="1"/>
  <c r="R38" i="12" s="1"/>
  <c r="O38" i="12"/>
  <c r="N38" i="12"/>
  <c r="Q37" i="12"/>
  <c r="R37" i="12" s="1"/>
  <c r="P37" i="12"/>
  <c r="O37" i="12"/>
  <c r="N37" i="12"/>
  <c r="O36" i="12"/>
  <c r="P36" i="12" s="1"/>
  <c r="Q36" i="12" s="1"/>
  <c r="R36" i="12" s="1"/>
  <c r="N36" i="12"/>
  <c r="O35" i="12"/>
  <c r="P35" i="12" s="1"/>
  <c r="Q35" i="12" s="1"/>
  <c r="R35" i="12" s="1"/>
  <c r="N35" i="12"/>
  <c r="P34" i="12"/>
  <c r="Q34" i="12" s="1"/>
  <c r="R34" i="12" s="1"/>
  <c r="O34" i="12"/>
  <c r="N34" i="12"/>
  <c r="Q33" i="12"/>
  <c r="R33" i="12" s="1"/>
  <c r="P33" i="12"/>
  <c r="O33" i="12"/>
  <c r="N33" i="12"/>
  <c r="O32" i="12"/>
  <c r="P32" i="12" s="1"/>
  <c r="Q32" i="12" s="1"/>
  <c r="R32" i="12" s="1"/>
  <c r="N32" i="12"/>
  <c r="O31" i="12"/>
  <c r="P31" i="12" s="1"/>
  <c r="Q31" i="12" s="1"/>
  <c r="R31" i="12" s="1"/>
  <c r="N31" i="12"/>
  <c r="P30" i="12"/>
  <c r="Q30" i="12" s="1"/>
  <c r="R30" i="12" s="1"/>
  <c r="O30" i="12"/>
  <c r="N30" i="12"/>
  <c r="N29" i="12"/>
  <c r="O29" i="12" s="1"/>
  <c r="P29" i="12" s="1"/>
  <c r="Q29" i="12" s="1"/>
  <c r="R29" i="12" s="1"/>
  <c r="O28" i="12"/>
  <c r="P28" i="12" s="1"/>
  <c r="Q28" i="12" s="1"/>
  <c r="R28" i="12" s="1"/>
  <c r="N28" i="12"/>
  <c r="O27" i="12"/>
  <c r="P27" i="12" s="1"/>
  <c r="Q27" i="12" s="1"/>
  <c r="R27" i="12" s="1"/>
  <c r="N27" i="12"/>
  <c r="O26" i="12"/>
  <c r="P26" i="12" s="1"/>
  <c r="Q26" i="12" s="1"/>
  <c r="R26" i="12" s="1"/>
  <c r="N26" i="12"/>
  <c r="N21" i="12"/>
  <c r="O21" i="12" s="1"/>
  <c r="P21" i="12" s="1"/>
  <c r="Q21" i="12" s="1"/>
  <c r="R21" i="12" s="1"/>
  <c r="N20" i="12"/>
  <c r="O20" i="12" s="1"/>
  <c r="P20" i="12" s="1"/>
  <c r="Q20" i="12" s="1"/>
  <c r="R20" i="12" s="1"/>
  <c r="O19" i="12"/>
  <c r="P19" i="12" s="1"/>
  <c r="Q19" i="12" s="1"/>
  <c r="R19" i="12" s="1"/>
  <c r="N19" i="12"/>
  <c r="N18" i="12"/>
  <c r="O18" i="12" s="1"/>
  <c r="P18" i="12" s="1"/>
  <c r="Q18" i="12" s="1"/>
  <c r="R18" i="12" s="1"/>
  <c r="N17" i="12"/>
  <c r="O17" i="12" s="1"/>
  <c r="P17" i="12" s="1"/>
  <c r="Q17" i="12" s="1"/>
  <c r="R17" i="12" s="1"/>
  <c r="N16" i="12"/>
  <c r="O16" i="12" s="1"/>
  <c r="P16" i="12" s="1"/>
  <c r="Q16" i="12" s="1"/>
  <c r="R16" i="12" s="1"/>
  <c r="O15" i="12"/>
  <c r="P15" i="12" s="1"/>
  <c r="Q15" i="12" s="1"/>
  <c r="R15" i="12" s="1"/>
  <c r="N15" i="12"/>
  <c r="N14" i="12"/>
  <c r="O14" i="12" s="1"/>
  <c r="P14" i="12" s="1"/>
  <c r="Q14" i="12" s="1"/>
  <c r="R14" i="12" s="1"/>
  <c r="N13" i="12"/>
  <c r="O13" i="12" s="1"/>
  <c r="P13" i="12" s="1"/>
  <c r="Q13" i="12" s="1"/>
  <c r="R13" i="12" s="1"/>
  <c r="N12" i="12"/>
  <c r="O12" i="12" s="1"/>
  <c r="P12" i="12" s="1"/>
  <c r="Q12" i="12" s="1"/>
  <c r="R12" i="12" s="1"/>
  <c r="R22" i="12" l="1"/>
  <c r="R70" i="12"/>
  <c r="R111" i="12"/>
  <c r="R95" i="12"/>
  <c r="Q45" i="12"/>
  <c r="R45" i="12" s="1"/>
  <c r="R50" i="12" s="1"/>
  <c r="R253" i="12"/>
  <c r="Q122" i="12"/>
  <c r="R122" i="12" s="1"/>
  <c r="R125" i="12" s="1"/>
  <c r="Q129" i="12"/>
  <c r="R129" i="12" s="1"/>
  <c r="R139" i="12" s="1"/>
  <c r="Q152" i="12"/>
  <c r="R152" i="12" s="1"/>
  <c r="R170" i="12" s="1"/>
  <c r="Q168" i="12"/>
  <c r="R168" i="12" s="1"/>
  <c r="Q179" i="12"/>
  <c r="R179" i="12" s="1"/>
  <c r="Q177" i="12"/>
  <c r="R177" i="12" s="1"/>
  <c r="R201" i="12" s="1"/>
  <c r="Q257" i="12"/>
  <c r="R257" i="12" s="1"/>
  <c r="Q265" i="12"/>
  <c r="R265" i="12" s="1"/>
  <c r="Q287" i="12"/>
  <c r="R287" i="12" s="1"/>
  <c r="R295" i="12" s="1"/>
  <c r="R281" i="12"/>
  <c r="Q218" i="12"/>
  <c r="R218" i="12" s="1"/>
  <c r="R220" i="12" s="1"/>
  <c r="Q225" i="12"/>
  <c r="R225" i="12" s="1"/>
  <c r="R239" i="12" s="1"/>
  <c r="R318" i="12"/>
  <c r="R343" i="12"/>
  <c r="R372" i="12"/>
  <c r="R357" i="12"/>
  <c r="R387" i="12"/>
  <c r="R420" i="12" l="1"/>
  <c r="R267" i="12"/>
  <c r="N411" i="2" l="1"/>
  <c r="O411" i="2"/>
  <c r="P411" i="2" s="1"/>
  <c r="N412" i="2"/>
  <c r="O412" i="2" s="1"/>
  <c r="P412" i="2" s="1"/>
  <c r="Q412" i="2" s="1"/>
  <c r="R412" i="2" s="1"/>
  <c r="N401" i="2"/>
  <c r="O401" i="2" s="1"/>
  <c r="P401" i="2" s="1"/>
  <c r="Q401" i="2" s="1"/>
  <c r="R401" i="2" s="1"/>
  <c r="N400" i="2"/>
  <c r="O400" i="2" s="1"/>
  <c r="P400" i="2" s="1"/>
  <c r="Q400" i="2" s="1"/>
  <c r="R400" i="2" s="1"/>
  <c r="N399" i="2"/>
  <c r="O399" i="2" s="1"/>
  <c r="P399" i="2" s="1"/>
  <c r="Q399" i="2" s="1"/>
  <c r="R399" i="2" s="1"/>
  <c r="N398" i="2"/>
  <c r="O398" i="2" s="1"/>
  <c r="P398" i="2" s="1"/>
  <c r="Q398" i="2" s="1"/>
  <c r="R398" i="2" s="1"/>
  <c r="N397" i="2"/>
  <c r="O397" i="2" s="1"/>
  <c r="P397" i="2" s="1"/>
  <c r="Q397" i="2" s="1"/>
  <c r="R397" i="2" s="1"/>
  <c r="N396" i="2"/>
  <c r="O396" i="2" s="1"/>
  <c r="P396" i="2" s="1"/>
  <c r="Q396" i="2" s="1"/>
  <c r="R396" i="2" s="1"/>
  <c r="N395" i="2"/>
  <c r="O395" i="2" s="1"/>
  <c r="P395" i="2" s="1"/>
  <c r="Q395" i="2" s="1"/>
  <c r="R395" i="2" s="1"/>
  <c r="N394" i="2"/>
  <c r="O394" i="2" s="1"/>
  <c r="P394" i="2" s="1"/>
  <c r="Q394" i="2" s="1"/>
  <c r="R394" i="2" s="1"/>
  <c r="N393" i="2"/>
  <c r="O393" i="2" s="1"/>
  <c r="P393" i="2" s="1"/>
  <c r="Q393" i="2" s="1"/>
  <c r="R393" i="2" s="1"/>
  <c r="N392" i="2"/>
  <c r="O392" i="2" s="1"/>
  <c r="P392" i="2" s="1"/>
  <c r="Q392" i="2" s="1"/>
  <c r="R392" i="2" s="1"/>
  <c r="Q411" i="2" l="1"/>
  <c r="R411" i="2" s="1"/>
  <c r="R402" i="2"/>
  <c r="N326" i="2" l="1"/>
  <c r="O326" i="2" s="1"/>
  <c r="P326" i="2" s="1"/>
  <c r="Q326" i="2" s="1"/>
  <c r="R326" i="2" s="1"/>
  <c r="N327" i="2"/>
  <c r="O327" i="2" s="1"/>
  <c r="P327" i="2" s="1"/>
  <c r="Q327" i="2" s="1"/>
  <c r="R327" i="2" s="1"/>
  <c r="N328" i="2"/>
  <c r="O328" i="2" s="1"/>
  <c r="P328" i="2" s="1"/>
  <c r="Q328" i="2" s="1"/>
  <c r="R328" i="2" s="1"/>
  <c r="N329" i="2"/>
  <c r="O329" i="2" s="1"/>
  <c r="P329" i="2" s="1"/>
  <c r="Q329" i="2" s="1"/>
  <c r="R329" i="2" s="1"/>
  <c r="N330" i="2"/>
  <c r="O330" i="2" s="1"/>
  <c r="P330" i="2" s="1"/>
  <c r="Q330" i="2" s="1"/>
  <c r="R330" i="2" s="1"/>
  <c r="N331" i="2"/>
  <c r="O331" i="2" s="1"/>
  <c r="P331" i="2" s="1"/>
  <c r="Q331" i="2" s="1"/>
  <c r="R331" i="2" s="1"/>
  <c r="N332" i="2"/>
  <c r="O332" i="2" s="1"/>
  <c r="P332" i="2" s="1"/>
  <c r="Q332" i="2" s="1"/>
  <c r="R332" i="2" s="1"/>
  <c r="N333" i="2"/>
  <c r="O333" i="2" s="1"/>
  <c r="P333" i="2" s="1"/>
  <c r="Q333" i="2" s="1"/>
  <c r="R333" i="2" s="1"/>
  <c r="N334" i="2"/>
  <c r="O334" i="2" s="1"/>
  <c r="P334" i="2" s="1"/>
  <c r="Q334" i="2" s="1"/>
  <c r="R334" i="2" s="1"/>
  <c r="N335" i="2"/>
  <c r="O335" i="2" s="1"/>
  <c r="P335" i="2" s="1"/>
  <c r="Q335" i="2" s="1"/>
  <c r="R335" i="2" s="1"/>
  <c r="N336" i="2"/>
  <c r="O336" i="2" s="1"/>
  <c r="P336" i="2" s="1"/>
  <c r="Q336" i="2" s="1"/>
  <c r="R336" i="2" s="1"/>
  <c r="N337" i="2"/>
  <c r="O337" i="2" s="1"/>
  <c r="P337" i="2" s="1"/>
  <c r="Q337" i="2" s="1"/>
  <c r="R337" i="2" s="1"/>
  <c r="N302" i="2"/>
  <c r="O302" i="2" s="1"/>
  <c r="P302" i="2" s="1"/>
  <c r="Q302" i="2" s="1"/>
  <c r="R302" i="2" s="1"/>
  <c r="N303" i="2"/>
  <c r="O303" i="2" s="1"/>
  <c r="P303" i="2" s="1"/>
  <c r="Q303" i="2" s="1"/>
  <c r="R303" i="2" s="1"/>
  <c r="N304" i="2"/>
  <c r="O304" i="2" s="1"/>
  <c r="P304" i="2" s="1"/>
  <c r="Q304" i="2" s="1"/>
  <c r="R304" i="2" s="1"/>
  <c r="N305" i="2"/>
  <c r="O305" i="2" s="1"/>
  <c r="P305" i="2" s="1"/>
  <c r="Q305" i="2" s="1"/>
  <c r="R305" i="2" s="1"/>
  <c r="N306" i="2"/>
  <c r="O306" i="2" s="1"/>
  <c r="P306" i="2" s="1"/>
  <c r="Q306" i="2" s="1"/>
  <c r="R306" i="2" s="1"/>
  <c r="N307" i="2"/>
  <c r="O307" i="2" s="1"/>
  <c r="P307" i="2" s="1"/>
  <c r="Q307" i="2" s="1"/>
  <c r="R307" i="2" s="1"/>
  <c r="N308" i="2"/>
  <c r="O308" i="2" s="1"/>
  <c r="P308" i="2" s="1"/>
  <c r="Q308" i="2" s="1"/>
  <c r="R308" i="2" s="1"/>
  <c r="N309" i="2"/>
  <c r="O309" i="2" s="1"/>
  <c r="P309" i="2" s="1"/>
  <c r="Q309" i="2" s="1"/>
  <c r="R309" i="2" s="1"/>
  <c r="N310" i="2"/>
  <c r="O310" i="2" s="1"/>
  <c r="P310" i="2" s="1"/>
  <c r="Q310" i="2" s="1"/>
  <c r="R310" i="2" s="1"/>
  <c r="N227" i="2"/>
  <c r="O227" i="2" s="1"/>
  <c r="P227" i="2" s="1"/>
  <c r="Q227" i="2" s="1"/>
  <c r="R227" i="2" s="1"/>
  <c r="N228" i="2"/>
  <c r="O228" i="2" s="1"/>
  <c r="P228" i="2" s="1"/>
  <c r="Q228" i="2" s="1"/>
  <c r="R228" i="2" s="1"/>
  <c r="N229" i="2"/>
  <c r="O229" i="2" s="1"/>
  <c r="P229" i="2" s="1"/>
  <c r="Q229" i="2" s="1"/>
  <c r="R229" i="2" s="1"/>
  <c r="N230" i="2"/>
  <c r="O230" i="2" s="1"/>
  <c r="P230" i="2" s="1"/>
  <c r="Q230" i="2" s="1"/>
  <c r="R230" i="2" s="1"/>
  <c r="N231" i="2"/>
  <c r="O231" i="2" s="1"/>
  <c r="P231" i="2" s="1"/>
  <c r="Q231" i="2" s="1"/>
  <c r="R231" i="2" s="1"/>
  <c r="N232" i="2"/>
  <c r="O232" i="2" s="1"/>
  <c r="P232" i="2" s="1"/>
  <c r="Q232" i="2" s="1"/>
  <c r="R232" i="2" s="1"/>
  <c r="N212" i="2"/>
  <c r="O212" i="2" s="1"/>
  <c r="P212" i="2" s="1"/>
  <c r="Q212" i="2" s="1"/>
  <c r="R212" i="2" s="1"/>
  <c r="N213" i="2"/>
  <c r="O213" i="2" s="1"/>
  <c r="P213" i="2" s="1"/>
  <c r="Q213" i="2" s="1"/>
  <c r="R213" i="2" s="1"/>
  <c r="N214" i="2"/>
  <c r="O214" i="2" s="1"/>
  <c r="P214" i="2" s="1"/>
  <c r="Q214" i="2" s="1"/>
  <c r="R214" i="2" s="1"/>
  <c r="N215" i="2"/>
  <c r="O215" i="2" s="1"/>
  <c r="P215" i="2" s="1"/>
  <c r="Q215" i="2" s="1"/>
  <c r="R215" i="2" s="1"/>
  <c r="N216" i="2"/>
  <c r="O216" i="2"/>
  <c r="P216" i="2" s="1"/>
  <c r="N181" i="2"/>
  <c r="O181" i="2" s="1"/>
  <c r="P181" i="2" s="1"/>
  <c r="Q181" i="2" s="1"/>
  <c r="R181" i="2" s="1"/>
  <c r="N182" i="2"/>
  <c r="O182" i="2" s="1"/>
  <c r="P182" i="2" s="1"/>
  <c r="Q182" i="2" s="1"/>
  <c r="R182" i="2" s="1"/>
  <c r="N183" i="2"/>
  <c r="O183" i="2" s="1"/>
  <c r="P183" i="2" s="1"/>
  <c r="Q183" i="2" s="1"/>
  <c r="R183" i="2" s="1"/>
  <c r="N184" i="2"/>
  <c r="O184" i="2" s="1"/>
  <c r="P184" i="2" s="1"/>
  <c r="Q184" i="2" s="1"/>
  <c r="R184" i="2" s="1"/>
  <c r="N185" i="2"/>
  <c r="O185" i="2" s="1"/>
  <c r="P185" i="2" s="1"/>
  <c r="Q185" i="2" s="1"/>
  <c r="R185" i="2" s="1"/>
  <c r="N186" i="2"/>
  <c r="O186" i="2" s="1"/>
  <c r="P186" i="2" s="1"/>
  <c r="Q186" i="2" s="1"/>
  <c r="R186" i="2" s="1"/>
  <c r="N187" i="2"/>
  <c r="O187" i="2" s="1"/>
  <c r="P187" i="2" s="1"/>
  <c r="Q187" i="2" s="1"/>
  <c r="R187" i="2" s="1"/>
  <c r="N188" i="2"/>
  <c r="O188" i="2" s="1"/>
  <c r="P188" i="2" s="1"/>
  <c r="Q188" i="2" s="1"/>
  <c r="R188" i="2" s="1"/>
  <c r="N189" i="2"/>
  <c r="O189" i="2" s="1"/>
  <c r="P189" i="2" s="1"/>
  <c r="Q189" i="2" s="1"/>
  <c r="R189" i="2" s="1"/>
  <c r="N190" i="2"/>
  <c r="O190" i="2" s="1"/>
  <c r="P190" i="2" s="1"/>
  <c r="Q190" i="2" s="1"/>
  <c r="R190" i="2" s="1"/>
  <c r="N191" i="2"/>
  <c r="O191" i="2" s="1"/>
  <c r="P191" i="2" s="1"/>
  <c r="Q191" i="2" s="1"/>
  <c r="R191" i="2" s="1"/>
  <c r="N192" i="2"/>
  <c r="O192" i="2"/>
  <c r="P192" i="2" s="1"/>
  <c r="N193" i="2"/>
  <c r="O193" i="2"/>
  <c r="P193" i="2" s="1"/>
  <c r="N194" i="2"/>
  <c r="O194" i="2"/>
  <c r="P194" i="2" s="1"/>
  <c r="N195" i="2"/>
  <c r="O195" i="2" s="1"/>
  <c r="P195" i="2" s="1"/>
  <c r="Q195" i="2" s="1"/>
  <c r="R195" i="2" s="1"/>
  <c r="N196" i="2"/>
  <c r="O196" i="2" s="1"/>
  <c r="P196" i="2" s="1"/>
  <c r="Q196" i="2" s="1"/>
  <c r="R196" i="2" s="1"/>
  <c r="N197" i="2"/>
  <c r="O197" i="2" s="1"/>
  <c r="P197" i="2" s="1"/>
  <c r="Q197" i="2" s="1"/>
  <c r="R197" i="2" s="1"/>
  <c r="N146" i="2"/>
  <c r="O146" i="2"/>
  <c r="P146" i="2" s="1"/>
  <c r="N147" i="2"/>
  <c r="O147" i="2"/>
  <c r="P147" i="2" s="1"/>
  <c r="N148" i="2"/>
  <c r="O148" i="2"/>
  <c r="P148" i="2" s="1"/>
  <c r="N149" i="2"/>
  <c r="O149" i="2"/>
  <c r="P149" i="2" s="1"/>
  <c r="N150" i="2"/>
  <c r="O150" i="2"/>
  <c r="P150" i="2" s="1"/>
  <c r="N151" i="2"/>
  <c r="O151" i="2"/>
  <c r="P151" i="2" s="1"/>
  <c r="N152" i="2"/>
  <c r="O152" i="2"/>
  <c r="P152" i="2" s="1"/>
  <c r="N153" i="2"/>
  <c r="O153" i="2"/>
  <c r="P153" i="2" s="1"/>
  <c r="N154" i="2"/>
  <c r="O154" i="2"/>
  <c r="P154" i="2" s="1"/>
  <c r="N155" i="2"/>
  <c r="O155" i="2" s="1"/>
  <c r="P155" i="2" s="1"/>
  <c r="Q155" i="2" s="1"/>
  <c r="R155" i="2" s="1"/>
  <c r="N156" i="2"/>
  <c r="O156" i="2"/>
  <c r="P156" i="2" s="1"/>
  <c r="N157" i="2"/>
  <c r="O157" i="2"/>
  <c r="P157" i="2" s="1"/>
  <c r="Q157" i="2" s="1"/>
  <c r="R157" i="2" s="1"/>
  <c r="N158" i="2"/>
  <c r="O158" i="2"/>
  <c r="P158" i="2" s="1"/>
  <c r="N159" i="2"/>
  <c r="O159" i="2"/>
  <c r="P159" i="2" s="1"/>
  <c r="N160" i="2"/>
  <c r="O160" i="2"/>
  <c r="P160" i="2" s="1"/>
  <c r="N161" i="2"/>
  <c r="O161" i="2" s="1"/>
  <c r="P161" i="2" s="1"/>
  <c r="Q161" i="2" s="1"/>
  <c r="R161" i="2" s="1"/>
  <c r="N162" i="2"/>
  <c r="O162" i="2"/>
  <c r="P162" i="2" s="1"/>
  <c r="N100" i="2"/>
  <c r="O100" i="2" s="1"/>
  <c r="P100" i="2" s="1"/>
  <c r="Q100" i="2" s="1"/>
  <c r="R100" i="2" s="1"/>
  <c r="N101" i="2"/>
  <c r="O101" i="2" s="1"/>
  <c r="P101" i="2" s="1"/>
  <c r="Q101" i="2" s="1"/>
  <c r="R101" i="2" s="1"/>
  <c r="N103" i="2"/>
  <c r="O103" i="2" s="1"/>
  <c r="P103" i="2" s="1"/>
  <c r="Q103" i="2" s="1"/>
  <c r="R103" i="2" s="1"/>
  <c r="N75" i="2"/>
  <c r="O75" i="2"/>
  <c r="P75" i="2" s="1"/>
  <c r="N76" i="2"/>
  <c r="O76" i="2"/>
  <c r="P76" i="2" s="1"/>
  <c r="N77" i="2"/>
  <c r="O77" i="2"/>
  <c r="P77" i="2" s="1"/>
  <c r="N78" i="2"/>
  <c r="O78" i="2"/>
  <c r="P78" i="2" s="1"/>
  <c r="N79" i="2"/>
  <c r="O79" i="2"/>
  <c r="P79" i="2" s="1"/>
  <c r="N80" i="2"/>
  <c r="O80" i="2" s="1"/>
  <c r="P80" i="2" s="1"/>
  <c r="Q80" i="2" s="1"/>
  <c r="R80" i="2" s="1"/>
  <c r="N81" i="2"/>
  <c r="O81" i="2" s="1"/>
  <c r="P81" i="2" s="1"/>
  <c r="Q81" i="2" s="1"/>
  <c r="R81" i="2" s="1"/>
  <c r="N82" i="2"/>
  <c r="O82" i="2" s="1"/>
  <c r="P82" i="2" s="1"/>
  <c r="Q82" i="2" s="1"/>
  <c r="R82" i="2" s="1"/>
  <c r="N83" i="2"/>
  <c r="O83" i="2" s="1"/>
  <c r="P83" i="2" s="1"/>
  <c r="Q83" i="2" s="1"/>
  <c r="R83" i="2" s="1"/>
  <c r="N84" i="2"/>
  <c r="O84" i="2"/>
  <c r="P84" i="2" s="1"/>
  <c r="N85" i="2"/>
  <c r="O85" i="2" s="1"/>
  <c r="P85" i="2" s="1"/>
  <c r="Q85" i="2" s="1"/>
  <c r="R85" i="2" s="1"/>
  <c r="N60" i="2"/>
  <c r="O60" i="2" s="1"/>
  <c r="P60" i="2" s="1"/>
  <c r="Q60" i="2" s="1"/>
  <c r="R60" i="2" s="1"/>
  <c r="N61" i="2"/>
  <c r="O61" i="2" s="1"/>
  <c r="P61" i="2" s="1"/>
  <c r="Q61" i="2" s="1"/>
  <c r="R61" i="2" s="1"/>
  <c r="N62" i="2"/>
  <c r="O62" i="2" s="1"/>
  <c r="P62" i="2" s="1"/>
  <c r="Q62" i="2" s="1"/>
  <c r="R62" i="2" s="1"/>
  <c r="N63" i="2"/>
  <c r="O63" i="2" s="1"/>
  <c r="P63" i="2" s="1"/>
  <c r="Q63" i="2" s="1"/>
  <c r="R63" i="2" s="1"/>
  <c r="N64" i="2"/>
  <c r="O64" i="2"/>
  <c r="P64" i="2" s="1"/>
  <c r="N65" i="2"/>
  <c r="O65" i="2"/>
  <c r="P65" i="2" s="1"/>
  <c r="N28" i="2"/>
  <c r="O28" i="2" s="1"/>
  <c r="P28" i="2" s="1"/>
  <c r="Q28" i="2" s="1"/>
  <c r="R28" i="2" s="1"/>
  <c r="N29" i="2"/>
  <c r="O29" i="2" s="1"/>
  <c r="P29" i="2" s="1"/>
  <c r="Q29" i="2" s="1"/>
  <c r="R29" i="2" s="1"/>
  <c r="N30" i="2"/>
  <c r="O30" i="2" s="1"/>
  <c r="P30" i="2" s="1"/>
  <c r="Q30" i="2" s="1"/>
  <c r="R30" i="2" s="1"/>
  <c r="N31" i="2"/>
  <c r="O31" i="2" s="1"/>
  <c r="P31" i="2" s="1"/>
  <c r="Q31" i="2" s="1"/>
  <c r="R31" i="2" s="1"/>
  <c r="N32" i="2"/>
  <c r="O32" i="2" s="1"/>
  <c r="P32" i="2" s="1"/>
  <c r="Q32" i="2" s="1"/>
  <c r="R32" i="2" s="1"/>
  <c r="N33" i="2"/>
  <c r="O33" i="2" s="1"/>
  <c r="P33" i="2" s="1"/>
  <c r="Q33" i="2" s="1"/>
  <c r="R33" i="2" s="1"/>
  <c r="N34" i="2"/>
  <c r="O34" i="2" s="1"/>
  <c r="P34" i="2" s="1"/>
  <c r="Q34" i="2" s="1"/>
  <c r="R34" i="2" s="1"/>
  <c r="N35" i="2"/>
  <c r="O35" i="2" s="1"/>
  <c r="P35" i="2" s="1"/>
  <c r="Q35" i="2" s="1"/>
  <c r="R35" i="2" s="1"/>
  <c r="N36" i="2"/>
  <c r="O36" i="2" s="1"/>
  <c r="P36" i="2" s="1"/>
  <c r="Q36" i="2" s="1"/>
  <c r="R36" i="2" s="1"/>
  <c r="N37" i="2"/>
  <c r="O37" i="2" s="1"/>
  <c r="P37" i="2" s="1"/>
  <c r="Q37" i="2" s="1"/>
  <c r="R37" i="2" s="1"/>
  <c r="N38" i="2"/>
  <c r="O38" i="2" s="1"/>
  <c r="P38" i="2" s="1"/>
  <c r="Q38" i="2" s="1"/>
  <c r="R38" i="2" s="1"/>
  <c r="N39" i="2"/>
  <c r="O39" i="2" s="1"/>
  <c r="P39" i="2" s="1"/>
  <c r="Q39" i="2" s="1"/>
  <c r="R39" i="2" s="1"/>
  <c r="N40" i="2"/>
  <c r="O40" i="2" s="1"/>
  <c r="P40" i="2" s="1"/>
  <c r="Q40" i="2" s="1"/>
  <c r="R40" i="2" s="1"/>
  <c r="N41" i="2"/>
  <c r="O41" i="2"/>
  <c r="P41" i="2" s="1"/>
  <c r="N16" i="2"/>
  <c r="O16" i="2" s="1"/>
  <c r="P16" i="2" s="1"/>
  <c r="Q16" i="2" s="1"/>
  <c r="R16" i="2" s="1"/>
  <c r="N17" i="2"/>
  <c r="O17" i="2" s="1"/>
  <c r="P17" i="2" s="1"/>
  <c r="Q17" i="2" s="1"/>
  <c r="R17" i="2" s="1"/>
  <c r="N18" i="2"/>
  <c r="O18" i="2" s="1"/>
  <c r="P18" i="2" s="1"/>
  <c r="Q18" i="2" s="1"/>
  <c r="R18" i="2" s="1"/>
  <c r="N19" i="2"/>
  <c r="O19" i="2" s="1"/>
  <c r="P19" i="2" s="1"/>
  <c r="Q19" i="2" s="1"/>
  <c r="R19" i="2" s="1"/>
  <c r="N20" i="2"/>
  <c r="O20" i="2" s="1"/>
  <c r="P20" i="2" s="1"/>
  <c r="Q20" i="2" s="1"/>
  <c r="R20" i="2" s="1"/>
  <c r="N21" i="2"/>
  <c r="O21" i="2" s="1"/>
  <c r="P21" i="2" s="1"/>
  <c r="Q21" i="2" s="1"/>
  <c r="R21" i="2" s="1"/>
  <c r="N49" i="2"/>
  <c r="O49" i="2" s="1"/>
  <c r="P49" i="2" s="1"/>
  <c r="Q49" i="2" s="1"/>
  <c r="R49" i="2" s="1"/>
  <c r="N48" i="2"/>
  <c r="O48" i="2" s="1"/>
  <c r="P48" i="2" s="1"/>
  <c r="Q48" i="2" s="1"/>
  <c r="R48" i="2" s="1"/>
  <c r="N47" i="2"/>
  <c r="O47" i="2" s="1"/>
  <c r="P47" i="2" s="1"/>
  <c r="Q47" i="2" s="1"/>
  <c r="R47" i="2" s="1"/>
  <c r="N46" i="2"/>
  <c r="O46" i="2" s="1"/>
  <c r="P46" i="2" s="1"/>
  <c r="Q46" i="2" s="1"/>
  <c r="R46" i="2" s="1"/>
  <c r="N45" i="2"/>
  <c r="O45" i="2" s="1"/>
  <c r="P45" i="2" s="1"/>
  <c r="Q45" i="2" s="1"/>
  <c r="R45" i="2" s="1"/>
  <c r="N44" i="2"/>
  <c r="O44" i="2" s="1"/>
  <c r="P44" i="2" s="1"/>
  <c r="Q44" i="2" s="1"/>
  <c r="R44" i="2" s="1"/>
  <c r="N43" i="2"/>
  <c r="O43" i="2" s="1"/>
  <c r="P43" i="2" s="1"/>
  <c r="Q43" i="2" s="1"/>
  <c r="R43" i="2" s="1"/>
  <c r="N42" i="2"/>
  <c r="O42" i="2" s="1"/>
  <c r="P42" i="2" s="1"/>
  <c r="Q42" i="2" s="1"/>
  <c r="R42" i="2" s="1"/>
  <c r="N27" i="2"/>
  <c r="O27" i="2" s="1"/>
  <c r="P27" i="2" s="1"/>
  <c r="Q27" i="2" s="1"/>
  <c r="R27" i="2" s="1"/>
  <c r="N26" i="2"/>
  <c r="O26" i="2" s="1"/>
  <c r="P26" i="2" s="1"/>
  <c r="Q26" i="2" s="1"/>
  <c r="R26" i="2" s="1"/>
  <c r="N69" i="2"/>
  <c r="O69" i="2" s="1"/>
  <c r="P69" i="2" s="1"/>
  <c r="Q69" i="2" s="1"/>
  <c r="R69" i="2" s="1"/>
  <c r="N68" i="2"/>
  <c r="O68" i="2" s="1"/>
  <c r="P68" i="2" s="1"/>
  <c r="Q68" i="2" s="1"/>
  <c r="R68" i="2" s="1"/>
  <c r="N67" i="2"/>
  <c r="O67" i="2" s="1"/>
  <c r="P67" i="2" s="1"/>
  <c r="Q67" i="2" s="1"/>
  <c r="R67" i="2" s="1"/>
  <c r="N66" i="2"/>
  <c r="O66" i="2" s="1"/>
  <c r="P66" i="2" s="1"/>
  <c r="Q66" i="2" s="1"/>
  <c r="R66" i="2" s="1"/>
  <c r="N59" i="2"/>
  <c r="O59" i="2" s="1"/>
  <c r="P59" i="2" s="1"/>
  <c r="Q59" i="2" s="1"/>
  <c r="R59" i="2" s="1"/>
  <c r="N58" i="2"/>
  <c r="O58" i="2" s="1"/>
  <c r="P58" i="2" s="1"/>
  <c r="Q58" i="2" s="1"/>
  <c r="R58" i="2" s="1"/>
  <c r="N57" i="2"/>
  <c r="O57" i="2" s="1"/>
  <c r="P57" i="2" s="1"/>
  <c r="Q57" i="2" s="1"/>
  <c r="R57" i="2" s="1"/>
  <c r="N56" i="2"/>
  <c r="O56" i="2" s="1"/>
  <c r="P56" i="2" s="1"/>
  <c r="Q56" i="2" s="1"/>
  <c r="R56" i="2" s="1"/>
  <c r="N55" i="2"/>
  <c r="O55" i="2" s="1"/>
  <c r="P55" i="2" s="1"/>
  <c r="Q55" i="2" s="1"/>
  <c r="R55" i="2" s="1"/>
  <c r="N54" i="2"/>
  <c r="O54" i="2" s="1"/>
  <c r="P54" i="2" s="1"/>
  <c r="Q54" i="2" s="1"/>
  <c r="R54" i="2" s="1"/>
  <c r="N94" i="2"/>
  <c r="O94" i="2" s="1"/>
  <c r="P94" i="2" s="1"/>
  <c r="Q94" i="2" s="1"/>
  <c r="R94" i="2" s="1"/>
  <c r="N93" i="2"/>
  <c r="O93" i="2" s="1"/>
  <c r="P93" i="2" s="1"/>
  <c r="Q93" i="2" s="1"/>
  <c r="R93" i="2" s="1"/>
  <c r="N92" i="2"/>
  <c r="O92" i="2" s="1"/>
  <c r="P92" i="2" s="1"/>
  <c r="Q92" i="2" s="1"/>
  <c r="R92" i="2" s="1"/>
  <c r="N91" i="2"/>
  <c r="O91" i="2" s="1"/>
  <c r="P91" i="2" s="1"/>
  <c r="Q91" i="2" s="1"/>
  <c r="R91" i="2" s="1"/>
  <c r="N90" i="2"/>
  <c r="O90" i="2" s="1"/>
  <c r="P90" i="2" s="1"/>
  <c r="Q90" i="2" s="1"/>
  <c r="R90" i="2" s="1"/>
  <c r="N89" i="2"/>
  <c r="O89" i="2" s="1"/>
  <c r="P89" i="2" s="1"/>
  <c r="Q89" i="2" s="1"/>
  <c r="R89" i="2" s="1"/>
  <c r="N88" i="2"/>
  <c r="O88" i="2" s="1"/>
  <c r="P88" i="2" s="1"/>
  <c r="Q88" i="2" s="1"/>
  <c r="R88" i="2" s="1"/>
  <c r="N87" i="2"/>
  <c r="O87" i="2" s="1"/>
  <c r="P87" i="2" s="1"/>
  <c r="Q87" i="2" s="1"/>
  <c r="R87" i="2" s="1"/>
  <c r="N86" i="2"/>
  <c r="O86" i="2" s="1"/>
  <c r="P86" i="2" s="1"/>
  <c r="Q86" i="2" s="1"/>
  <c r="R86" i="2" s="1"/>
  <c r="N74" i="2"/>
  <c r="O74" i="2" s="1"/>
  <c r="P74" i="2" s="1"/>
  <c r="Q74" i="2" s="1"/>
  <c r="R74" i="2" s="1"/>
  <c r="N110" i="2"/>
  <c r="O110" i="2" s="1"/>
  <c r="P110" i="2" s="1"/>
  <c r="Q110" i="2" s="1"/>
  <c r="R110" i="2" s="1"/>
  <c r="N109" i="2"/>
  <c r="O109" i="2" s="1"/>
  <c r="P109" i="2" s="1"/>
  <c r="Q109" i="2" s="1"/>
  <c r="R109" i="2" s="1"/>
  <c r="N108" i="2"/>
  <c r="O108" i="2" s="1"/>
  <c r="P108" i="2" s="1"/>
  <c r="Q108" i="2" s="1"/>
  <c r="R108" i="2" s="1"/>
  <c r="N107" i="2"/>
  <c r="O107" i="2" s="1"/>
  <c r="P107" i="2" s="1"/>
  <c r="Q107" i="2" s="1"/>
  <c r="R107" i="2" s="1"/>
  <c r="N106" i="2"/>
  <c r="O106" i="2" s="1"/>
  <c r="P106" i="2" s="1"/>
  <c r="Q106" i="2" s="1"/>
  <c r="R106" i="2" s="1"/>
  <c r="N105" i="2"/>
  <c r="O105" i="2" s="1"/>
  <c r="P105" i="2" s="1"/>
  <c r="Q105" i="2" s="1"/>
  <c r="R105" i="2" s="1"/>
  <c r="N104" i="2"/>
  <c r="O104" i="2" s="1"/>
  <c r="P104" i="2" s="1"/>
  <c r="Q104" i="2" s="1"/>
  <c r="R104" i="2" s="1"/>
  <c r="N102" i="2"/>
  <c r="O102" i="2" s="1"/>
  <c r="P102" i="2" s="1"/>
  <c r="Q102" i="2" s="1"/>
  <c r="R102" i="2" s="1"/>
  <c r="N99" i="2"/>
  <c r="O99" i="2" s="1"/>
  <c r="P99" i="2" s="1"/>
  <c r="Q99" i="2" s="1"/>
  <c r="R99" i="2" s="1"/>
  <c r="N124" i="2"/>
  <c r="O124" i="2" s="1"/>
  <c r="P124" i="2" s="1"/>
  <c r="Q124" i="2" s="1"/>
  <c r="R124" i="2" s="1"/>
  <c r="N123" i="2"/>
  <c r="O123" i="2" s="1"/>
  <c r="P123" i="2" s="1"/>
  <c r="Q123" i="2" s="1"/>
  <c r="R123" i="2" s="1"/>
  <c r="N122" i="2"/>
  <c r="O122" i="2" s="1"/>
  <c r="P122" i="2" s="1"/>
  <c r="Q122" i="2" s="1"/>
  <c r="R122" i="2" s="1"/>
  <c r="N121" i="2"/>
  <c r="O121" i="2" s="1"/>
  <c r="P121" i="2" s="1"/>
  <c r="Q121" i="2" s="1"/>
  <c r="R121" i="2" s="1"/>
  <c r="N120" i="2"/>
  <c r="O120" i="2" s="1"/>
  <c r="P120" i="2" s="1"/>
  <c r="Q120" i="2" s="1"/>
  <c r="R120" i="2" s="1"/>
  <c r="N119" i="2"/>
  <c r="O119" i="2" s="1"/>
  <c r="P119" i="2" s="1"/>
  <c r="Q119" i="2" s="1"/>
  <c r="R119" i="2" s="1"/>
  <c r="N118" i="2"/>
  <c r="O118" i="2" s="1"/>
  <c r="P118" i="2" s="1"/>
  <c r="Q118" i="2" s="1"/>
  <c r="R118" i="2" s="1"/>
  <c r="N117" i="2"/>
  <c r="O117" i="2" s="1"/>
  <c r="P117" i="2" s="1"/>
  <c r="Q117" i="2" s="1"/>
  <c r="R117" i="2" s="1"/>
  <c r="N116" i="2"/>
  <c r="O116" i="2" s="1"/>
  <c r="P116" i="2" s="1"/>
  <c r="Q116" i="2" s="1"/>
  <c r="R116" i="2" s="1"/>
  <c r="N115" i="2"/>
  <c r="O115" i="2" s="1"/>
  <c r="P115" i="2" s="1"/>
  <c r="Q115" i="2" s="1"/>
  <c r="R115" i="2" s="1"/>
  <c r="N138" i="2"/>
  <c r="O138" i="2" s="1"/>
  <c r="P138" i="2" s="1"/>
  <c r="Q138" i="2" s="1"/>
  <c r="R138" i="2" s="1"/>
  <c r="N137" i="2"/>
  <c r="O137" i="2" s="1"/>
  <c r="P137" i="2" s="1"/>
  <c r="Q137" i="2" s="1"/>
  <c r="R137" i="2" s="1"/>
  <c r="N136" i="2"/>
  <c r="O136" i="2" s="1"/>
  <c r="P136" i="2" s="1"/>
  <c r="Q136" i="2" s="1"/>
  <c r="R136" i="2" s="1"/>
  <c r="N135" i="2"/>
  <c r="O135" i="2" s="1"/>
  <c r="P135" i="2" s="1"/>
  <c r="Q135" i="2" s="1"/>
  <c r="R135" i="2" s="1"/>
  <c r="N134" i="2"/>
  <c r="O134" i="2" s="1"/>
  <c r="P134" i="2" s="1"/>
  <c r="Q134" i="2" s="1"/>
  <c r="R134" i="2" s="1"/>
  <c r="N133" i="2"/>
  <c r="O133" i="2" s="1"/>
  <c r="P133" i="2" s="1"/>
  <c r="Q133" i="2" s="1"/>
  <c r="R133" i="2" s="1"/>
  <c r="N132" i="2"/>
  <c r="O132" i="2" s="1"/>
  <c r="P132" i="2" s="1"/>
  <c r="Q132" i="2" s="1"/>
  <c r="R132" i="2" s="1"/>
  <c r="N131" i="2"/>
  <c r="O131" i="2" s="1"/>
  <c r="P131" i="2" s="1"/>
  <c r="Q131" i="2" s="1"/>
  <c r="R131" i="2" s="1"/>
  <c r="N130" i="2"/>
  <c r="O130" i="2" s="1"/>
  <c r="P130" i="2" s="1"/>
  <c r="Q130" i="2" s="1"/>
  <c r="R130" i="2" s="1"/>
  <c r="N129" i="2"/>
  <c r="O129" i="2" s="1"/>
  <c r="P129" i="2" s="1"/>
  <c r="Q129" i="2" s="1"/>
  <c r="R129" i="2" s="1"/>
  <c r="N169" i="2"/>
  <c r="O169" i="2" s="1"/>
  <c r="P169" i="2" s="1"/>
  <c r="Q169" i="2" s="1"/>
  <c r="R169" i="2" s="1"/>
  <c r="N168" i="2"/>
  <c r="O168" i="2" s="1"/>
  <c r="P168" i="2" s="1"/>
  <c r="Q168" i="2" s="1"/>
  <c r="R168" i="2" s="1"/>
  <c r="N167" i="2"/>
  <c r="O167" i="2" s="1"/>
  <c r="P167" i="2" s="1"/>
  <c r="Q167" i="2" s="1"/>
  <c r="R167" i="2" s="1"/>
  <c r="N166" i="2"/>
  <c r="O166" i="2" s="1"/>
  <c r="P166" i="2" s="1"/>
  <c r="Q166" i="2" s="1"/>
  <c r="R166" i="2" s="1"/>
  <c r="N165" i="2"/>
  <c r="O165" i="2" s="1"/>
  <c r="P165" i="2" s="1"/>
  <c r="Q165" i="2" s="1"/>
  <c r="R165" i="2" s="1"/>
  <c r="N164" i="2"/>
  <c r="O164" i="2" s="1"/>
  <c r="P164" i="2" s="1"/>
  <c r="Q164" i="2" s="1"/>
  <c r="R164" i="2" s="1"/>
  <c r="N163" i="2"/>
  <c r="O163" i="2" s="1"/>
  <c r="P163" i="2" s="1"/>
  <c r="Q163" i="2" s="1"/>
  <c r="R163" i="2" s="1"/>
  <c r="N145" i="2"/>
  <c r="O145" i="2" s="1"/>
  <c r="P145" i="2" s="1"/>
  <c r="Q145" i="2" s="1"/>
  <c r="R145" i="2" s="1"/>
  <c r="N144" i="2"/>
  <c r="O144" i="2" s="1"/>
  <c r="P144" i="2" s="1"/>
  <c r="Q144" i="2" s="1"/>
  <c r="R144" i="2" s="1"/>
  <c r="N143" i="2"/>
  <c r="O143" i="2" s="1"/>
  <c r="P143" i="2" s="1"/>
  <c r="Q143" i="2" s="1"/>
  <c r="R143" i="2" s="1"/>
  <c r="N200" i="2"/>
  <c r="O200" i="2" s="1"/>
  <c r="P200" i="2" s="1"/>
  <c r="Q200" i="2" s="1"/>
  <c r="R200" i="2" s="1"/>
  <c r="N199" i="2"/>
  <c r="O199" i="2" s="1"/>
  <c r="P199" i="2" s="1"/>
  <c r="Q199" i="2" s="1"/>
  <c r="R199" i="2" s="1"/>
  <c r="N198" i="2"/>
  <c r="O198" i="2" s="1"/>
  <c r="P198" i="2" s="1"/>
  <c r="Q198" i="2" s="1"/>
  <c r="R198" i="2" s="1"/>
  <c r="N180" i="2"/>
  <c r="O180" i="2" s="1"/>
  <c r="P180" i="2" s="1"/>
  <c r="Q180" i="2" s="1"/>
  <c r="R180" i="2" s="1"/>
  <c r="N179" i="2"/>
  <c r="O179" i="2" s="1"/>
  <c r="P179" i="2" s="1"/>
  <c r="Q179" i="2" s="1"/>
  <c r="R179" i="2" s="1"/>
  <c r="N178" i="2"/>
  <c r="O178" i="2" s="1"/>
  <c r="P178" i="2" s="1"/>
  <c r="Q178" i="2" s="1"/>
  <c r="R178" i="2" s="1"/>
  <c r="N177" i="2"/>
  <c r="O177" i="2" s="1"/>
  <c r="P177" i="2" s="1"/>
  <c r="Q177" i="2" s="1"/>
  <c r="R177" i="2" s="1"/>
  <c r="N176" i="2"/>
  <c r="O176" i="2" s="1"/>
  <c r="P176" i="2" s="1"/>
  <c r="Q176" i="2" s="1"/>
  <c r="R176" i="2" s="1"/>
  <c r="N175" i="2"/>
  <c r="O175" i="2" s="1"/>
  <c r="P175" i="2" s="1"/>
  <c r="Q175" i="2" s="1"/>
  <c r="R175" i="2" s="1"/>
  <c r="N174" i="2"/>
  <c r="O174" i="2" s="1"/>
  <c r="P174" i="2" s="1"/>
  <c r="Q174" i="2" s="1"/>
  <c r="R174" i="2" s="1"/>
  <c r="N219" i="2"/>
  <c r="O219" i="2" s="1"/>
  <c r="P219" i="2" s="1"/>
  <c r="Q219" i="2" s="1"/>
  <c r="R219" i="2" s="1"/>
  <c r="N218" i="2"/>
  <c r="O218" i="2" s="1"/>
  <c r="P218" i="2" s="1"/>
  <c r="Q218" i="2" s="1"/>
  <c r="R218" i="2" s="1"/>
  <c r="N217" i="2"/>
  <c r="O217" i="2" s="1"/>
  <c r="P217" i="2" s="1"/>
  <c r="Q217" i="2" s="1"/>
  <c r="R217" i="2" s="1"/>
  <c r="N211" i="2"/>
  <c r="O211" i="2" s="1"/>
  <c r="P211" i="2" s="1"/>
  <c r="Q211" i="2" s="1"/>
  <c r="R211" i="2" s="1"/>
  <c r="N210" i="2"/>
  <c r="O210" i="2" s="1"/>
  <c r="P210" i="2" s="1"/>
  <c r="Q210" i="2" s="1"/>
  <c r="R210" i="2" s="1"/>
  <c r="N209" i="2"/>
  <c r="O209" i="2" s="1"/>
  <c r="P209" i="2" s="1"/>
  <c r="Q209" i="2" s="1"/>
  <c r="R209" i="2" s="1"/>
  <c r="N208" i="2"/>
  <c r="O208" i="2" s="1"/>
  <c r="P208" i="2" s="1"/>
  <c r="Q208" i="2" s="1"/>
  <c r="R208" i="2" s="1"/>
  <c r="N207" i="2"/>
  <c r="O207" i="2" s="1"/>
  <c r="P207" i="2" s="1"/>
  <c r="Q207" i="2" s="1"/>
  <c r="R207" i="2" s="1"/>
  <c r="N206" i="2"/>
  <c r="O206" i="2" s="1"/>
  <c r="P206" i="2" s="1"/>
  <c r="Q206" i="2" s="1"/>
  <c r="R206" i="2" s="1"/>
  <c r="N205" i="2"/>
  <c r="O205" i="2" s="1"/>
  <c r="P205" i="2" s="1"/>
  <c r="Q205" i="2" s="1"/>
  <c r="R205" i="2" s="1"/>
  <c r="N238" i="2"/>
  <c r="O238" i="2" s="1"/>
  <c r="P238" i="2" s="1"/>
  <c r="Q238" i="2" s="1"/>
  <c r="R238" i="2" s="1"/>
  <c r="N237" i="2"/>
  <c r="O237" i="2" s="1"/>
  <c r="P237" i="2" s="1"/>
  <c r="Q237" i="2" s="1"/>
  <c r="R237" i="2" s="1"/>
  <c r="N236" i="2"/>
  <c r="O236" i="2" s="1"/>
  <c r="P236" i="2" s="1"/>
  <c r="Q236" i="2" s="1"/>
  <c r="R236" i="2" s="1"/>
  <c r="N235" i="2"/>
  <c r="O235" i="2" s="1"/>
  <c r="P235" i="2" s="1"/>
  <c r="Q235" i="2" s="1"/>
  <c r="R235" i="2" s="1"/>
  <c r="N234" i="2"/>
  <c r="O234" i="2" s="1"/>
  <c r="P234" i="2" s="1"/>
  <c r="Q234" i="2" s="1"/>
  <c r="R234" i="2" s="1"/>
  <c r="N233" i="2"/>
  <c r="O233" i="2" s="1"/>
  <c r="P233" i="2" s="1"/>
  <c r="Q233" i="2" s="1"/>
  <c r="R233" i="2" s="1"/>
  <c r="N226" i="2"/>
  <c r="O226" i="2" s="1"/>
  <c r="P226" i="2" s="1"/>
  <c r="Q226" i="2" s="1"/>
  <c r="R226" i="2" s="1"/>
  <c r="N225" i="2"/>
  <c r="O225" i="2" s="1"/>
  <c r="P225" i="2" s="1"/>
  <c r="Q225" i="2" s="1"/>
  <c r="R225" i="2" s="1"/>
  <c r="N224" i="2"/>
  <c r="O224" i="2" s="1"/>
  <c r="P224" i="2" s="1"/>
  <c r="Q224" i="2" s="1"/>
  <c r="R224" i="2" s="1"/>
  <c r="N252" i="2"/>
  <c r="O252" i="2" s="1"/>
  <c r="P252" i="2" s="1"/>
  <c r="Q252" i="2" s="1"/>
  <c r="R252" i="2" s="1"/>
  <c r="N251" i="2"/>
  <c r="O251" i="2" s="1"/>
  <c r="P251" i="2" s="1"/>
  <c r="Q251" i="2" s="1"/>
  <c r="R251" i="2" s="1"/>
  <c r="N250" i="2"/>
  <c r="O250" i="2" s="1"/>
  <c r="P250" i="2" s="1"/>
  <c r="Q250" i="2" s="1"/>
  <c r="R250" i="2" s="1"/>
  <c r="N249" i="2"/>
  <c r="O249" i="2" s="1"/>
  <c r="P249" i="2" s="1"/>
  <c r="Q249" i="2" s="1"/>
  <c r="R249" i="2" s="1"/>
  <c r="N248" i="2"/>
  <c r="O248" i="2" s="1"/>
  <c r="P248" i="2" s="1"/>
  <c r="Q248" i="2" s="1"/>
  <c r="R248" i="2" s="1"/>
  <c r="N247" i="2"/>
  <c r="O247" i="2" s="1"/>
  <c r="P247" i="2" s="1"/>
  <c r="Q247" i="2" s="1"/>
  <c r="R247" i="2" s="1"/>
  <c r="N246" i="2"/>
  <c r="O246" i="2" s="1"/>
  <c r="P246" i="2" s="1"/>
  <c r="Q246" i="2" s="1"/>
  <c r="R246" i="2" s="1"/>
  <c r="N245" i="2"/>
  <c r="O245" i="2" s="1"/>
  <c r="P245" i="2" s="1"/>
  <c r="Q245" i="2" s="1"/>
  <c r="R245" i="2" s="1"/>
  <c r="N244" i="2"/>
  <c r="O244" i="2" s="1"/>
  <c r="P244" i="2" s="1"/>
  <c r="Q244" i="2" s="1"/>
  <c r="R244" i="2" s="1"/>
  <c r="N243" i="2"/>
  <c r="O243" i="2" s="1"/>
  <c r="P243" i="2" s="1"/>
  <c r="Q243" i="2" s="1"/>
  <c r="R243" i="2" s="1"/>
  <c r="N266" i="2"/>
  <c r="O266" i="2" s="1"/>
  <c r="P266" i="2" s="1"/>
  <c r="Q266" i="2" s="1"/>
  <c r="R266" i="2" s="1"/>
  <c r="N265" i="2"/>
  <c r="O265" i="2" s="1"/>
  <c r="P265" i="2" s="1"/>
  <c r="Q265" i="2" s="1"/>
  <c r="R265" i="2" s="1"/>
  <c r="N264" i="2"/>
  <c r="O264" i="2" s="1"/>
  <c r="P264" i="2" s="1"/>
  <c r="Q264" i="2" s="1"/>
  <c r="R264" i="2" s="1"/>
  <c r="N263" i="2"/>
  <c r="O263" i="2" s="1"/>
  <c r="P263" i="2" s="1"/>
  <c r="Q263" i="2" s="1"/>
  <c r="R263" i="2" s="1"/>
  <c r="N262" i="2"/>
  <c r="O262" i="2" s="1"/>
  <c r="P262" i="2" s="1"/>
  <c r="Q262" i="2" s="1"/>
  <c r="R262" i="2" s="1"/>
  <c r="N261" i="2"/>
  <c r="O261" i="2" s="1"/>
  <c r="P261" i="2" s="1"/>
  <c r="Q261" i="2" s="1"/>
  <c r="R261" i="2" s="1"/>
  <c r="N260" i="2"/>
  <c r="O260" i="2" s="1"/>
  <c r="P260" i="2" s="1"/>
  <c r="Q260" i="2" s="1"/>
  <c r="R260" i="2" s="1"/>
  <c r="N259" i="2"/>
  <c r="O259" i="2" s="1"/>
  <c r="P259" i="2" s="1"/>
  <c r="Q259" i="2" s="1"/>
  <c r="R259" i="2" s="1"/>
  <c r="N258" i="2"/>
  <c r="O258" i="2" s="1"/>
  <c r="P258" i="2" s="1"/>
  <c r="Q258" i="2" s="1"/>
  <c r="R258" i="2" s="1"/>
  <c r="N257" i="2"/>
  <c r="O257" i="2" s="1"/>
  <c r="P257" i="2" s="1"/>
  <c r="Q257" i="2" s="1"/>
  <c r="R257" i="2" s="1"/>
  <c r="N280" i="2"/>
  <c r="O280" i="2" s="1"/>
  <c r="P280" i="2" s="1"/>
  <c r="Q280" i="2" s="1"/>
  <c r="R280" i="2" s="1"/>
  <c r="N279" i="2"/>
  <c r="O279" i="2" s="1"/>
  <c r="P279" i="2" s="1"/>
  <c r="Q279" i="2" s="1"/>
  <c r="R279" i="2" s="1"/>
  <c r="N278" i="2"/>
  <c r="O278" i="2" s="1"/>
  <c r="P278" i="2" s="1"/>
  <c r="Q278" i="2" s="1"/>
  <c r="R278" i="2" s="1"/>
  <c r="N277" i="2"/>
  <c r="O277" i="2" s="1"/>
  <c r="P277" i="2" s="1"/>
  <c r="Q277" i="2" s="1"/>
  <c r="R277" i="2" s="1"/>
  <c r="N276" i="2"/>
  <c r="O276" i="2" s="1"/>
  <c r="P276" i="2" s="1"/>
  <c r="Q276" i="2" s="1"/>
  <c r="R276" i="2" s="1"/>
  <c r="N275" i="2"/>
  <c r="O275" i="2" s="1"/>
  <c r="P275" i="2" s="1"/>
  <c r="Q275" i="2" s="1"/>
  <c r="R275" i="2" s="1"/>
  <c r="N274" i="2"/>
  <c r="O274" i="2" s="1"/>
  <c r="P274" i="2" s="1"/>
  <c r="Q274" i="2" s="1"/>
  <c r="R274" i="2" s="1"/>
  <c r="N273" i="2"/>
  <c r="O273" i="2" s="1"/>
  <c r="P273" i="2" s="1"/>
  <c r="Q273" i="2" s="1"/>
  <c r="R273" i="2" s="1"/>
  <c r="N272" i="2"/>
  <c r="O272" i="2" s="1"/>
  <c r="P272" i="2" s="1"/>
  <c r="Q272" i="2" s="1"/>
  <c r="R272" i="2" s="1"/>
  <c r="N271" i="2"/>
  <c r="O271" i="2" s="1"/>
  <c r="P271" i="2" s="1"/>
  <c r="Q271" i="2" s="1"/>
  <c r="R271" i="2" s="1"/>
  <c r="N294" i="2"/>
  <c r="O294" i="2" s="1"/>
  <c r="P294" i="2" s="1"/>
  <c r="Q294" i="2" s="1"/>
  <c r="R294" i="2" s="1"/>
  <c r="N293" i="2"/>
  <c r="O293" i="2" s="1"/>
  <c r="P293" i="2" s="1"/>
  <c r="Q293" i="2" s="1"/>
  <c r="R293" i="2" s="1"/>
  <c r="N292" i="2"/>
  <c r="O292" i="2" s="1"/>
  <c r="P292" i="2" s="1"/>
  <c r="Q292" i="2" s="1"/>
  <c r="R292" i="2" s="1"/>
  <c r="N291" i="2"/>
  <c r="O291" i="2" s="1"/>
  <c r="P291" i="2" s="1"/>
  <c r="Q291" i="2" s="1"/>
  <c r="R291" i="2" s="1"/>
  <c r="N290" i="2"/>
  <c r="O290" i="2" s="1"/>
  <c r="P290" i="2" s="1"/>
  <c r="Q290" i="2" s="1"/>
  <c r="R290" i="2" s="1"/>
  <c r="N289" i="2"/>
  <c r="O289" i="2" s="1"/>
  <c r="P289" i="2" s="1"/>
  <c r="Q289" i="2" s="1"/>
  <c r="R289" i="2" s="1"/>
  <c r="N288" i="2"/>
  <c r="O288" i="2" s="1"/>
  <c r="P288" i="2" s="1"/>
  <c r="Q288" i="2" s="1"/>
  <c r="R288" i="2" s="1"/>
  <c r="N287" i="2"/>
  <c r="O287" i="2" s="1"/>
  <c r="P287" i="2" s="1"/>
  <c r="Q287" i="2" s="1"/>
  <c r="R287" i="2" s="1"/>
  <c r="N286" i="2"/>
  <c r="O286" i="2" s="1"/>
  <c r="P286" i="2" s="1"/>
  <c r="Q286" i="2" s="1"/>
  <c r="R286" i="2" s="1"/>
  <c r="N285" i="2"/>
  <c r="O285" i="2" s="1"/>
  <c r="P285" i="2" s="1"/>
  <c r="Q285" i="2" s="1"/>
  <c r="R285" i="2" s="1"/>
  <c r="N317" i="2"/>
  <c r="O317" i="2" s="1"/>
  <c r="P317" i="2" s="1"/>
  <c r="Q317" i="2" s="1"/>
  <c r="R317" i="2" s="1"/>
  <c r="N316" i="2"/>
  <c r="O316" i="2" s="1"/>
  <c r="P316" i="2" s="1"/>
  <c r="Q316" i="2" s="1"/>
  <c r="R316" i="2" s="1"/>
  <c r="N315" i="2"/>
  <c r="O315" i="2" s="1"/>
  <c r="P315" i="2" s="1"/>
  <c r="Q315" i="2" s="1"/>
  <c r="R315" i="2" s="1"/>
  <c r="N314" i="2"/>
  <c r="O314" i="2" s="1"/>
  <c r="P314" i="2" s="1"/>
  <c r="Q314" i="2" s="1"/>
  <c r="R314" i="2" s="1"/>
  <c r="N313" i="2"/>
  <c r="O313" i="2" s="1"/>
  <c r="P313" i="2" s="1"/>
  <c r="Q313" i="2" s="1"/>
  <c r="R313" i="2" s="1"/>
  <c r="N312" i="2"/>
  <c r="O312" i="2" s="1"/>
  <c r="P312" i="2" s="1"/>
  <c r="Q312" i="2" s="1"/>
  <c r="R312" i="2" s="1"/>
  <c r="N311" i="2"/>
  <c r="O311" i="2" s="1"/>
  <c r="P311" i="2" s="1"/>
  <c r="Q311" i="2" s="1"/>
  <c r="R311" i="2" s="1"/>
  <c r="N301" i="2"/>
  <c r="O301" i="2" s="1"/>
  <c r="P301" i="2" s="1"/>
  <c r="Q301" i="2" s="1"/>
  <c r="R301" i="2" s="1"/>
  <c r="N300" i="2"/>
  <c r="O300" i="2" s="1"/>
  <c r="P300" i="2" s="1"/>
  <c r="Q300" i="2" s="1"/>
  <c r="R300" i="2" s="1"/>
  <c r="N299" i="2"/>
  <c r="O299" i="2" s="1"/>
  <c r="P299" i="2" s="1"/>
  <c r="Q299" i="2" s="1"/>
  <c r="R299" i="2" s="1"/>
  <c r="N342" i="2"/>
  <c r="O342" i="2" s="1"/>
  <c r="P342" i="2" s="1"/>
  <c r="Q342" i="2" s="1"/>
  <c r="R342" i="2" s="1"/>
  <c r="N341" i="2"/>
  <c r="O341" i="2" s="1"/>
  <c r="P341" i="2" s="1"/>
  <c r="Q341" i="2" s="1"/>
  <c r="R341" i="2" s="1"/>
  <c r="N340" i="2"/>
  <c r="O340" i="2" s="1"/>
  <c r="P340" i="2" s="1"/>
  <c r="Q340" i="2" s="1"/>
  <c r="R340" i="2" s="1"/>
  <c r="N339" i="2"/>
  <c r="O339" i="2" s="1"/>
  <c r="P339" i="2" s="1"/>
  <c r="Q339" i="2" s="1"/>
  <c r="R339" i="2" s="1"/>
  <c r="N338" i="2"/>
  <c r="O338" i="2" s="1"/>
  <c r="P338" i="2" s="1"/>
  <c r="Q338" i="2" s="1"/>
  <c r="R338" i="2" s="1"/>
  <c r="N325" i="2"/>
  <c r="O325" i="2" s="1"/>
  <c r="P325" i="2" s="1"/>
  <c r="Q325" i="2" s="1"/>
  <c r="R325" i="2" s="1"/>
  <c r="N324" i="2"/>
  <c r="O324" i="2" s="1"/>
  <c r="P324" i="2" s="1"/>
  <c r="Q324" i="2" s="1"/>
  <c r="R324" i="2" s="1"/>
  <c r="N323" i="2"/>
  <c r="O323" i="2" s="1"/>
  <c r="P323" i="2" s="1"/>
  <c r="Q323" i="2" s="1"/>
  <c r="R323" i="2" s="1"/>
  <c r="N322" i="2"/>
  <c r="O322" i="2" s="1"/>
  <c r="P322" i="2" s="1"/>
  <c r="Q322" i="2" s="1"/>
  <c r="R322" i="2" s="1"/>
  <c r="N356" i="2"/>
  <c r="O356" i="2" s="1"/>
  <c r="P356" i="2" s="1"/>
  <c r="Q356" i="2" s="1"/>
  <c r="R356" i="2" s="1"/>
  <c r="N355" i="2"/>
  <c r="O355" i="2" s="1"/>
  <c r="P355" i="2" s="1"/>
  <c r="Q355" i="2" s="1"/>
  <c r="R355" i="2" s="1"/>
  <c r="N354" i="2"/>
  <c r="O354" i="2" s="1"/>
  <c r="P354" i="2" s="1"/>
  <c r="Q354" i="2" s="1"/>
  <c r="R354" i="2" s="1"/>
  <c r="N353" i="2"/>
  <c r="O353" i="2" s="1"/>
  <c r="P353" i="2" s="1"/>
  <c r="Q353" i="2" s="1"/>
  <c r="R353" i="2" s="1"/>
  <c r="N352" i="2"/>
  <c r="O352" i="2" s="1"/>
  <c r="P352" i="2" s="1"/>
  <c r="Q352" i="2" s="1"/>
  <c r="R352" i="2" s="1"/>
  <c r="N351" i="2"/>
  <c r="O351" i="2" s="1"/>
  <c r="P351" i="2" s="1"/>
  <c r="Q351" i="2" s="1"/>
  <c r="R351" i="2" s="1"/>
  <c r="N350" i="2"/>
  <c r="O350" i="2" s="1"/>
  <c r="P350" i="2" s="1"/>
  <c r="Q350" i="2" s="1"/>
  <c r="R350" i="2" s="1"/>
  <c r="N349" i="2"/>
  <c r="O349" i="2" s="1"/>
  <c r="P349" i="2" s="1"/>
  <c r="Q349" i="2" s="1"/>
  <c r="R349" i="2" s="1"/>
  <c r="N348" i="2"/>
  <c r="O348" i="2" s="1"/>
  <c r="P348" i="2" s="1"/>
  <c r="Q348" i="2" s="1"/>
  <c r="R348" i="2" s="1"/>
  <c r="N347" i="2"/>
  <c r="O347" i="2" s="1"/>
  <c r="P347" i="2" s="1"/>
  <c r="Q347" i="2" s="1"/>
  <c r="R347" i="2" s="1"/>
  <c r="N371" i="2"/>
  <c r="O371" i="2" s="1"/>
  <c r="P371" i="2" s="1"/>
  <c r="Q371" i="2" s="1"/>
  <c r="R371" i="2" s="1"/>
  <c r="N370" i="2"/>
  <c r="O370" i="2" s="1"/>
  <c r="P370" i="2" s="1"/>
  <c r="Q370" i="2" s="1"/>
  <c r="R370" i="2" s="1"/>
  <c r="N369" i="2"/>
  <c r="O369" i="2" s="1"/>
  <c r="P369" i="2" s="1"/>
  <c r="Q369" i="2" s="1"/>
  <c r="R369" i="2" s="1"/>
  <c r="N368" i="2"/>
  <c r="O368" i="2" s="1"/>
  <c r="P368" i="2" s="1"/>
  <c r="Q368" i="2" s="1"/>
  <c r="R368" i="2" s="1"/>
  <c r="N367" i="2"/>
  <c r="O367" i="2" s="1"/>
  <c r="P367" i="2" s="1"/>
  <c r="Q367" i="2" s="1"/>
  <c r="R367" i="2" s="1"/>
  <c r="N366" i="2"/>
  <c r="O366" i="2" s="1"/>
  <c r="P366" i="2" s="1"/>
  <c r="Q366" i="2" s="1"/>
  <c r="R366" i="2" s="1"/>
  <c r="N365" i="2"/>
  <c r="O365" i="2" s="1"/>
  <c r="P365" i="2" s="1"/>
  <c r="Q365" i="2" s="1"/>
  <c r="R365" i="2" s="1"/>
  <c r="N364" i="2"/>
  <c r="O364" i="2" s="1"/>
  <c r="P364" i="2" s="1"/>
  <c r="Q364" i="2" s="1"/>
  <c r="R364" i="2" s="1"/>
  <c r="N363" i="2"/>
  <c r="O363" i="2" s="1"/>
  <c r="P363" i="2" s="1"/>
  <c r="Q363" i="2" s="1"/>
  <c r="R363" i="2" s="1"/>
  <c r="N362" i="2"/>
  <c r="O362" i="2" s="1"/>
  <c r="P362" i="2" s="1"/>
  <c r="Q362" i="2" s="1"/>
  <c r="R362" i="2" s="1"/>
  <c r="Q216" i="2" l="1"/>
  <c r="R216" i="2" s="1"/>
  <c r="R220" i="2" s="1"/>
  <c r="Q193" i="2"/>
  <c r="R193" i="2" s="1"/>
  <c r="Q194" i="2"/>
  <c r="R194" i="2" s="1"/>
  <c r="Q192" i="2"/>
  <c r="R192" i="2" s="1"/>
  <c r="Q150" i="2"/>
  <c r="R150" i="2" s="1"/>
  <c r="Q160" i="2"/>
  <c r="R160" i="2" s="1"/>
  <c r="Q158" i="2"/>
  <c r="R158" i="2" s="1"/>
  <c r="Q156" i="2"/>
  <c r="R156" i="2" s="1"/>
  <c r="Q162" i="2"/>
  <c r="R162" i="2" s="1"/>
  <c r="Q154" i="2"/>
  <c r="R154" i="2" s="1"/>
  <c r="Q152" i="2"/>
  <c r="R152" i="2" s="1"/>
  <c r="Q147" i="2"/>
  <c r="R147" i="2" s="1"/>
  <c r="Q153" i="2"/>
  <c r="R153" i="2" s="1"/>
  <c r="Q146" i="2"/>
  <c r="R146" i="2" s="1"/>
  <c r="Q148" i="2"/>
  <c r="R148" i="2" s="1"/>
  <c r="Q151" i="2"/>
  <c r="R151" i="2" s="1"/>
  <c r="Q159" i="2"/>
  <c r="R159" i="2" s="1"/>
  <c r="Q149" i="2"/>
  <c r="R149" i="2" s="1"/>
  <c r="Q76" i="2"/>
  <c r="R76" i="2" s="1"/>
  <c r="Q75" i="2"/>
  <c r="R75" i="2" s="1"/>
  <c r="Q77" i="2"/>
  <c r="R77" i="2" s="1"/>
  <c r="Q84" i="2"/>
  <c r="R84" i="2" s="1"/>
  <c r="Q79" i="2"/>
  <c r="R79" i="2" s="1"/>
  <c r="Q78" i="2"/>
  <c r="R78" i="2" s="1"/>
  <c r="Q64" i="2"/>
  <c r="R64" i="2" s="1"/>
  <c r="Q65" i="2"/>
  <c r="R65" i="2" s="1"/>
  <c r="Q41" i="2"/>
  <c r="R41" i="2" s="1"/>
  <c r="R50" i="2" s="1"/>
  <c r="R111" i="2"/>
  <c r="R125" i="2"/>
  <c r="R139" i="2"/>
  <c r="R239" i="2"/>
  <c r="R253" i="2"/>
  <c r="R267" i="2"/>
  <c r="R281" i="2"/>
  <c r="R295" i="2"/>
  <c r="R318" i="2"/>
  <c r="R343" i="2"/>
  <c r="R357" i="2"/>
  <c r="R372" i="2"/>
  <c r="R201" i="2" l="1"/>
  <c r="R170" i="2"/>
  <c r="R95" i="2"/>
  <c r="R70" i="2"/>
  <c r="N12" i="2"/>
  <c r="N385" i="2"/>
  <c r="N386" i="2"/>
  <c r="N408" i="2"/>
  <c r="N409" i="2"/>
  <c r="N410" i="2"/>
  <c r="N413" i="2"/>
  <c r="N414" i="2"/>
  <c r="N415" i="2"/>
  <c r="N416" i="2"/>
  <c r="N417" i="2"/>
  <c r="N418" i="2"/>
  <c r="N407" i="2"/>
  <c r="N378" i="2"/>
  <c r="N379" i="2"/>
  <c r="N380" i="2"/>
  <c r="N381" i="2"/>
  <c r="N382" i="2"/>
  <c r="N383" i="2"/>
  <c r="N384" i="2"/>
  <c r="N377" i="2"/>
  <c r="N13" i="2"/>
  <c r="N14" i="2"/>
  <c r="N15" i="2"/>
  <c r="O408" i="2" l="1"/>
  <c r="P408" i="2" s="1"/>
  <c r="O409" i="2"/>
  <c r="P409" i="2" s="1"/>
  <c r="O410" i="2"/>
  <c r="P410" i="2" s="1"/>
  <c r="O413" i="2"/>
  <c r="P413" i="2" s="1"/>
  <c r="O414" i="2"/>
  <c r="P414" i="2" s="1"/>
  <c r="O415" i="2"/>
  <c r="P415" i="2" s="1"/>
  <c r="O416" i="2"/>
  <c r="P416" i="2" s="1"/>
  <c r="O417" i="2"/>
  <c r="P417" i="2" s="1"/>
  <c r="O418" i="2"/>
  <c r="P418" i="2" s="1"/>
  <c r="O407" i="2"/>
  <c r="P407" i="2" s="1"/>
  <c r="O378" i="2"/>
  <c r="P378" i="2" s="1"/>
  <c r="O379" i="2"/>
  <c r="P379" i="2" s="1"/>
  <c r="O380" i="2"/>
  <c r="P380" i="2" s="1"/>
  <c r="O381" i="2"/>
  <c r="P381" i="2" s="1"/>
  <c r="O382" i="2"/>
  <c r="P382" i="2" s="1"/>
  <c r="O383" i="2"/>
  <c r="P383" i="2" s="1"/>
  <c r="O384" i="2"/>
  <c r="P384" i="2" s="1"/>
  <c r="O385" i="2"/>
  <c r="P385" i="2" s="1"/>
  <c r="O386" i="2"/>
  <c r="P386" i="2" s="1"/>
  <c r="O377" i="2"/>
  <c r="P377" i="2" s="1"/>
  <c r="O13" i="2"/>
  <c r="P13" i="2" s="1"/>
  <c r="O14" i="2"/>
  <c r="O15" i="2"/>
  <c r="P15" i="2" s="1"/>
  <c r="P14" i="2" l="1"/>
  <c r="Q14" i="2" s="1"/>
  <c r="R14" i="2" s="1"/>
  <c r="Q416" i="2"/>
  <c r="R416" i="2" s="1"/>
  <c r="Q414" i="2"/>
  <c r="R414" i="2" s="1"/>
  <c r="Q418" i="2"/>
  <c r="R418" i="2" s="1"/>
  <c r="Q385" i="2"/>
  <c r="R385" i="2" s="1"/>
  <c r="Q415" i="2"/>
  <c r="R415" i="2" s="1"/>
  <c r="Q13" i="2"/>
  <c r="R13" i="2" s="1"/>
  <c r="Q384" i="2"/>
  <c r="R384" i="2" s="1"/>
  <c r="Q381" i="2"/>
  <c r="R381" i="2" s="1"/>
  <c r="Q378" i="2"/>
  <c r="R378" i="2" s="1"/>
  <c r="Q417" i="2"/>
  <c r="R417" i="2" s="1"/>
  <c r="Q379" i="2"/>
  <c r="R379" i="2" s="1"/>
  <c r="Q15" i="2"/>
  <c r="R15" i="2" s="1"/>
  <c r="Q377" i="2"/>
  <c r="R377" i="2" s="1"/>
  <c r="Q380" i="2"/>
  <c r="R380" i="2" s="1"/>
  <c r="Q407" i="2"/>
  <c r="R407" i="2" s="1"/>
  <c r="Q409" i="2"/>
  <c r="R409" i="2" s="1"/>
  <c r="Q382" i="2"/>
  <c r="R382" i="2" s="1"/>
  <c r="Q410" i="2"/>
  <c r="R410" i="2" s="1"/>
  <c r="Q386" i="2"/>
  <c r="R386" i="2" s="1"/>
  <c r="Q383" i="2"/>
  <c r="R383" i="2" s="1"/>
  <c r="Q413" i="2"/>
  <c r="R413" i="2" s="1"/>
  <c r="Q408" i="2"/>
  <c r="R408" i="2" s="1"/>
  <c r="O12" i="2"/>
  <c r="P12" i="2" s="1"/>
  <c r="Q12" i="2" l="1"/>
  <c r="R12" i="2" s="1"/>
  <c r="R22" i="2" l="1"/>
  <c r="R419" i="2" l="1"/>
  <c r="R420" i="2" s="1"/>
  <c r="R387" i="2"/>
</calcChain>
</file>

<file path=xl/comments1.xml><?xml version="1.0" encoding="utf-8"?>
<comments xmlns="http://schemas.openxmlformats.org/spreadsheetml/2006/main">
  <authors>
    <author>Edgaras Abušovas</author>
    <author>...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186"/>
          </rPr>
          <t>Pavadinimas pasirenkamas iš sąrašo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5" authorId="1">
      <text>
        <r>
          <rPr>
            <sz val="9"/>
            <color indexed="81"/>
            <rFont val="Tahoma"/>
            <charset val="1"/>
          </rPr>
          <t xml:space="preserve">
Įrašyti patiems</t>
        </r>
      </text>
    </comment>
    <comment ref="D5" authorId="1">
      <text>
        <r>
          <rPr>
            <sz val="9"/>
            <color indexed="81"/>
            <rFont val="Tahoma"/>
            <charset val="1"/>
          </rPr>
          <t xml:space="preserve">Pasirinkti iš sąrašo langelyje
</t>
        </r>
      </text>
    </comment>
    <comment ref="E5" authorId="1">
      <text>
        <r>
          <rPr>
            <b/>
            <sz val="9"/>
            <color indexed="81"/>
            <rFont val="Tahoma"/>
            <charset val="1"/>
          </rPr>
          <t>Įrašyti patiems</t>
        </r>
      </text>
    </comment>
    <comment ref="F6" authorId="1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1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6" authorId="1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6" authorId="1">
      <text>
        <r>
          <rPr>
            <b/>
            <sz val="9"/>
            <color indexed="81"/>
            <rFont val="Tahoma"/>
            <charset val="1"/>
          </rPr>
          <t>Įrašyti patiems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6" authorId="1">
      <text>
        <r>
          <rPr>
            <b/>
            <sz val="9"/>
            <color indexed="81"/>
            <rFont val="Tahoma"/>
            <charset val="1"/>
          </rPr>
          <t>Įrašyti patiems</t>
        </r>
      </text>
    </comment>
    <comment ref="M6" authorId="1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Edgaras Abušovas</author>
    <author>...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186"/>
          </rPr>
          <t>Pavadinimas pasirenkamas iš sąrašo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5" authorId="1">
      <text>
        <r>
          <rPr>
            <sz val="9"/>
            <color indexed="81"/>
            <rFont val="Tahoma"/>
            <charset val="1"/>
          </rPr>
          <t xml:space="preserve">
Įrašyti patiems</t>
        </r>
      </text>
    </comment>
    <comment ref="D5" authorId="1">
      <text>
        <r>
          <rPr>
            <sz val="9"/>
            <color indexed="81"/>
            <rFont val="Tahoma"/>
            <charset val="1"/>
          </rPr>
          <t xml:space="preserve">Pasirinkti iš sąrašo langelyje
</t>
        </r>
      </text>
    </comment>
    <comment ref="E5" authorId="1">
      <text>
        <r>
          <rPr>
            <b/>
            <sz val="9"/>
            <color indexed="81"/>
            <rFont val="Tahoma"/>
            <charset val="1"/>
          </rPr>
          <t>Įrašyti patiems</t>
        </r>
      </text>
    </comment>
    <comment ref="F6" authorId="1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1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6" authorId="1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6" authorId="1">
      <text>
        <r>
          <rPr>
            <b/>
            <sz val="9"/>
            <color indexed="81"/>
            <rFont val="Tahoma"/>
            <charset val="1"/>
          </rPr>
          <t>Įrašyti patiems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6" authorId="1">
      <text>
        <r>
          <rPr>
            <b/>
            <sz val="9"/>
            <color indexed="81"/>
            <rFont val="Tahoma"/>
            <charset val="1"/>
          </rPr>
          <t>Įrašyti patiems</t>
        </r>
      </text>
    </comment>
    <comment ref="M6" authorId="1">
      <text>
        <r>
          <rPr>
            <b/>
            <sz val="9"/>
            <color indexed="81"/>
            <rFont val="Tahoma"/>
            <charset val="1"/>
          </rPr>
          <t xml:space="preserve">Pasirinkti iš sąrašo langelyje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<sst xmlns="http://schemas.openxmlformats.org/spreadsheetml/2006/main" count="3651" uniqueCount="217">
  <si>
    <t>Eil. Nr.</t>
  </si>
  <si>
    <t>(visas renginio pavadinimas)</t>
  </si>
  <si>
    <t>Bendra sporto šakos gauta taškų suma</t>
  </si>
  <si>
    <t>Iš viso:</t>
  </si>
  <si>
    <t>Sportininko vardas, pavardė / Komanda</t>
  </si>
  <si>
    <t>SPORTININKŲ RENGIMAS (SPORTINIŲ REZULTATŲ TARPTAUTINĖSE VARŽYBOSE ĮVERTINIMAS)</t>
  </si>
  <si>
    <t>Departamento pripažintos nacionalinės sporto (šakų) federacijos</t>
  </si>
  <si>
    <t>Lietuvos aeroklubas</t>
  </si>
  <si>
    <t>Lietuvos alpinizmo asociacija</t>
  </si>
  <si>
    <t>Lietuvos automobilių sporto federacija</t>
  </si>
  <si>
    <t>Lietuvos badmintono federacija</t>
  </si>
  <si>
    <t>Lietuvos baidarių ir kanojų irklavimo federacija</t>
  </si>
  <si>
    <t>Lietuvos bangų sporto asociacija (banglenčių, puslenčių ir slydimo bangomis sporto šakoms)</t>
  </si>
  <si>
    <t>Lietuvos beisbolo asociacija (beisbolo disciplinai)</t>
  </si>
  <si>
    <t>Lietuvos biatlono federacija</t>
  </si>
  <si>
    <t>Lietuvos biliardo federacija</t>
  </si>
  <si>
    <t>Lietuvos bobslėjaus ir skeletono sporto federacija</t>
  </si>
  <si>
    <t>Lietuvos bokso federacija</t>
  </si>
  <si>
    <t>Lietuvos boulingo federacija</t>
  </si>
  <si>
    <t>Lietuvos buriuotojų sąjunga</t>
  </si>
  <si>
    <t>Lietuvos bušido federacija (ju-jitsu sporto šakai)</t>
  </si>
  <si>
    <t>Lietuvos čiuožimo federacija</t>
  </si>
  <si>
    <t>Lietuvos dviračių sporto federacija</t>
  </si>
  <si>
    <t>Lietuvos dziudo federacija</t>
  </si>
  <si>
    <t>Lietuvos fechtavimo federacija</t>
  </si>
  <si>
    <t>Lietuvos futbolo federacija</t>
  </si>
  <si>
    <t>Lietuvos gimnastikos federacija</t>
  </si>
  <si>
    <t>Lietuvos golfo federacija</t>
  </si>
  <si>
    <t>Lietuvos greitojo čiuožimo asociacija</t>
  </si>
  <si>
    <t>Lietuvos imtynių federacija</t>
  </si>
  <si>
    <t>Lietuvos irklavimo federacija</t>
  </si>
  <si>
    <t>Lietuvos jėgos trikovės federacija</t>
  </si>
  <si>
    <t>Lietuvos kendo asociacija</t>
  </si>
  <si>
    <t>Lietuvos kerlingo asociacija</t>
  </si>
  <si>
    <t>Lietuvos kikboksingo federacija</t>
  </si>
  <si>
    <t>Lietuvos kyokushin karate federacija</t>
  </si>
  <si>
    <t>Lietuvos korespondencinių šachmatų federacija</t>
  </si>
  <si>
    <t>Lietuvos krepšinio federacija</t>
  </si>
  <si>
    <t>Lietuvos kudo sporto federacija</t>
  </si>
  <si>
    <t>Lietuvos kuraš federacija (sumo sporto šakai)</t>
  </si>
  <si>
    <t>Lietuvos kultūrizmo ir kūno rengybos federacija</t>
  </si>
  <si>
    <t>Lietuvos laipiojimo sporto asociacija</t>
  </si>
  <si>
    <t>Lietuvos lankininkų federacija</t>
  </si>
  <si>
    <t>Lietuvos lengvosios atletikos federacija</t>
  </si>
  <si>
    <t>Lietuvos motociklų sporto federacija</t>
  </si>
  <si>
    <t>Lietuvos motorlaivių federacija</t>
  </si>
  <si>
    <t>Lietuvos MUAY – THAI sąjunga</t>
  </si>
  <si>
    <t>Lietuvos nacionalinė slidinėjimo asociacija</t>
  </si>
  <si>
    <t>Lietuvos orientavimosi sporto federacija</t>
  </si>
  <si>
    <t>Lietuvos plaukimo federacija</t>
  </si>
  <si>
    <t>Lietuvos povandeninio sporto federacija</t>
  </si>
  <si>
    <t>Lietuvos pulo federacija</t>
  </si>
  <si>
    <t>Lietuvos rankinio federacija</t>
  </si>
  <si>
    <t>Lietuvos rankų lenkimo sporto federacija</t>
  </si>
  <si>
    <t>Lietuvos regbio federacija</t>
  </si>
  <si>
    <t>Lietuvos rogučių sporto federacija</t>
  </si>
  <si>
    <t>Lietuvos sambo federacija</t>
  </si>
  <si>
    <t>Lietuvos skvošo asociacija</t>
  </si>
  <si>
    <t>Lietuvos softbolo federacija (softbolo disciplinai)</t>
  </si>
  <si>
    <t>Lietuvos sportinės žūklės federacija</t>
  </si>
  <si>
    <t>Lietuvos sportinių šokių federacija</t>
  </si>
  <si>
    <t>Lietuvos stalo teniso asociacija</t>
  </si>
  <si>
    <t>Lietuvos sunkiosios atletikos federacija</t>
  </si>
  <si>
    <t>Lietuvos šachmatų federacija</t>
  </si>
  <si>
    <t>Lietuvos šachmatų kompozitorių sąjunga</t>
  </si>
  <si>
    <t>Lietuvos šaškių federacija</t>
  </si>
  <si>
    <t>Lietuvos šaudymo sporto sąjunga</t>
  </si>
  <si>
    <t>Lietuvos šiuolaikinės penkiakovės federacija</t>
  </si>
  <si>
    <t>Lietuvos taekwondo federacija</t>
  </si>
  <si>
    <t>Lietuvos tautinių imtynių federacija (pankrationo ir imtynių už diržų disciplinoms)</t>
  </si>
  <si>
    <t>Lietuvos teniso sąjunga                    </t>
  </si>
  <si>
    <t>Lietuvos tinklinio federacija</t>
  </si>
  <si>
    <t>Lietuvos triatlono federacija</t>
  </si>
  <si>
    <t>Lietuvos universalios kovos federacija</t>
  </si>
  <si>
    <t>Lietuvos ušu federacija (ušu sporto šakai)</t>
  </si>
  <si>
    <t>Lietuvos vandens slidininkų sąjunga</t>
  </si>
  <si>
    <t>Lietuvos vandensvydžio sporto federacija</t>
  </si>
  <si>
    <t>Lietuvos virvės traukimo federacija</t>
  </si>
  <si>
    <t>Lietuvos žirginio sporto federacija</t>
  </si>
  <si>
    <t>Lietuvos žolės riedulio federacija</t>
  </si>
  <si>
    <t>Asociacija „Hockey Lithuania“</t>
  </si>
  <si>
    <t>Balas už aplenktą sportininką (komandą) sporto šakos rungtyje</t>
  </si>
  <si>
    <t>Sporto šakos rungtis</t>
  </si>
  <si>
    <t>Sporto šakos rungtis (olimpinė / neolimpinė)</t>
  </si>
  <si>
    <t>Komandos sportininkų skaičius</t>
  </si>
  <si>
    <t>Tarptautinių sporto varžybų kategorija</t>
  </si>
  <si>
    <t>Kas kiek metų rengiamos tarptautinės sporto varžybos</t>
  </si>
  <si>
    <t>Vykdoma atranka į tarptautines sporto varžybas (Taip / Ne)</t>
  </si>
  <si>
    <t>Sportininkų (komandų) skaičius rungtyje</t>
  </si>
  <si>
    <t>Valstybių skaičius tarptautinėse sporto varžybose</t>
  </si>
  <si>
    <t>Sportininko (komandos) užimta vieta</t>
  </si>
  <si>
    <t>Aukščiausia sportininko užimta vieta tose pačiose sporto varžybose (Taip / Ne)</t>
  </si>
  <si>
    <t>Balų skaičius už užimtą vietą</t>
  </si>
  <si>
    <t>Balų suma</t>
  </si>
  <si>
    <t>Balo už aplenktų sportininkų (komandų) skaičių sporto šakos rungtyje vertė procentais nuo iškovotos vietos konkrečioje sporto šakos rungtyje balo vertės</t>
  </si>
  <si>
    <t>Atskirų techninių sporto šakų pasaulio ar Europos čempionato etapų (jeigu toje sporto šakoje pasaulio ar Europos čempionatai nevykdomi, o vietoje jų rengiamos tos sporto šakos pasaulio ar Europos taurės varžybos – atskirame pasaulio ar Europos taurės varžybų etapų) skaičius</t>
  </si>
  <si>
    <t>Pareiškėjo vardu:</t>
  </si>
  <si>
    <t xml:space="preserve">(jei pareiškėjas antspaudą privalo turėti) </t>
  </si>
  <si>
    <t>Priklauso balų atsižvelgus į pastabas</t>
  </si>
  <si>
    <t>Donatas Anuškevičius</t>
  </si>
  <si>
    <t>94 kg</t>
  </si>
  <si>
    <t>neolimpinė</t>
  </si>
  <si>
    <t>EČ</t>
  </si>
  <si>
    <t>Ne</t>
  </si>
  <si>
    <t>olimpinė</t>
  </si>
  <si>
    <t>Sergej Lichovoj</t>
  </si>
  <si>
    <t>105 kg</t>
  </si>
  <si>
    <t>2014 m. Europos sunkiosios atletikos čempionatas</t>
  </si>
  <si>
    <t>Taip</t>
  </si>
  <si>
    <t>2014 m. Europos jaunių iki 17 m. sunkiosios atletikos čempionatas</t>
  </si>
  <si>
    <t>Nuoroda į protokolą: http://result.ewfed.com/eventlist/e/22</t>
  </si>
  <si>
    <t>Lukas Kordušas</t>
  </si>
  <si>
    <t>56 kg</t>
  </si>
  <si>
    <t>JnEČ</t>
  </si>
  <si>
    <t>Vincentas Skirka</t>
  </si>
  <si>
    <t>69 kg</t>
  </si>
  <si>
    <t>Svajūnas Aleksiejus</t>
  </si>
  <si>
    <t>Aleksandr Pavlov</t>
  </si>
  <si>
    <t>85 kg</t>
  </si>
  <si>
    <t>Eimantas Rudzinskas</t>
  </si>
  <si>
    <t>Petras Barauskas</t>
  </si>
  <si>
    <t>Domantas Kmieliauskas</t>
  </si>
  <si>
    <t>Deivydas Jucius</t>
  </si>
  <si>
    <t>+94 kg</t>
  </si>
  <si>
    <t>2014 m. pasaulio sunkiosios atletikos čempionatas</t>
  </si>
  <si>
    <t>Marius Mickevičius</t>
  </si>
  <si>
    <t>PČ</t>
  </si>
  <si>
    <t>Aurimas Didžbalis</t>
  </si>
  <si>
    <t>Žygimantas Stanulis</t>
  </si>
  <si>
    <t>Arnas Šidiškis</t>
  </si>
  <si>
    <t>Modestas Šimkus</t>
  </si>
  <si>
    <t>+105 kg</t>
  </si>
  <si>
    <t>1 (kas 4 m. 1 k. nerengiamos)</t>
  </si>
  <si>
    <t>2014 m. Europos jaunimo iki 23 m. sunkiosios atletikos čempionatas</t>
  </si>
  <si>
    <t>Nuoroda į protokolą: http://result.ewfed.com/eventlist/e/79</t>
  </si>
  <si>
    <t>Aleksandra Stepanova</t>
  </si>
  <si>
    <t>48 kg</t>
  </si>
  <si>
    <t>JEČ</t>
  </si>
  <si>
    <t>Gintarė Bražaitė</t>
  </si>
  <si>
    <t>75 kg</t>
  </si>
  <si>
    <t>Irmantas Kačinskas</t>
  </si>
  <si>
    <t>Tomas Li-čin-chai</t>
  </si>
  <si>
    <t>Algimantas Trajanauskas</t>
  </si>
  <si>
    <t>2015 m. Europos sunkiosios atletikos čempionatas</t>
  </si>
  <si>
    <t>2015 m. Europos jaunučių iki 15 m. sunkiosios atletikos čempionatas</t>
  </si>
  <si>
    <t>Germanas Leleika</t>
  </si>
  <si>
    <t>77 kg</t>
  </si>
  <si>
    <t>JčEČ</t>
  </si>
  <si>
    <t>Karolis Stonkus</t>
  </si>
  <si>
    <t>Mindaugas Janulevičius</t>
  </si>
  <si>
    <t>2015 m. Europos jaunių iki 17 m. sunkiosios atletikos čempionatas</t>
  </si>
  <si>
    <t>Nuoroda į protokolą: http://result.ewfed.com/eventlist/e/25</t>
  </si>
  <si>
    <t>Nuoroda į protokolą: http://result.ewfed.com/eventlist/e/86</t>
  </si>
  <si>
    <t>Nuoroda į protokolą: http://result.ewfed.com/eventlist/e/87</t>
  </si>
  <si>
    <t>Monika Stončiūtė</t>
  </si>
  <si>
    <t>Danutė Saudargaitė</t>
  </si>
  <si>
    <t>+69 kg</t>
  </si>
  <si>
    <t>2015 m. Europos jaunimo iki 20 m. sunkiosios atletikos čempionatas</t>
  </si>
  <si>
    <t>Nuoroda į protokolą: http://result.ewfed.com/eventlist/e/88</t>
  </si>
  <si>
    <t>Tomas Macijauskas</t>
  </si>
  <si>
    <t>Laurynas Antanaitis</t>
  </si>
  <si>
    <t>Tomas Rimkus</t>
  </si>
  <si>
    <t>Povilas Papievis</t>
  </si>
  <si>
    <t>2015 m. Europos jaunimo iki 23 m. sunkiosios atletikos čempionatas</t>
  </si>
  <si>
    <t>Nuoroda į protokolą: http://result.ewfed.com/eventlist/e/89</t>
  </si>
  <si>
    <t>Mantas Vitkauskas</t>
  </si>
  <si>
    <t>Martynas Sasnauskas</t>
  </si>
  <si>
    <t>Mindaugas Janulis</t>
  </si>
  <si>
    <t>Ernestas Sudentas</t>
  </si>
  <si>
    <t>2015 m. pasaulio sunkiosios atletikos čempionatas</t>
  </si>
  <si>
    <t>Nuoroda į protokolą: http://www.iwf.net/results/results-by-events/?event=341</t>
  </si>
  <si>
    <t>Aurimas Ddižbalis</t>
  </si>
  <si>
    <t>Vincas Šlevinskis</t>
  </si>
  <si>
    <t>2016 m. Europos sunkiosios atletikos čempionatas</t>
  </si>
  <si>
    <t>Nuoroda į protokolą: http://result.ewfed.com/eventlist/e/91</t>
  </si>
  <si>
    <t>2016 m. Olimpinės žaidynės</t>
  </si>
  <si>
    <t>OŽ</t>
  </si>
  <si>
    <t>Nuoroda į protokolą: http://www.iwf.net/results/results-by-events/?event=362</t>
  </si>
  <si>
    <t>2016 m. Europos janučių iki 15 m. sunkiosios atletikos čempionatas</t>
  </si>
  <si>
    <t>Nuoroda į protokolą: http://result.ewfed.com/eventlist/e/92</t>
  </si>
  <si>
    <t>Gabrielė Čiunkaitė</t>
  </si>
  <si>
    <t>Povilas Valskis</t>
  </si>
  <si>
    <t>62 kg</t>
  </si>
  <si>
    <t>2016 m. Europos jaunių iki 17 m. sunkiosios atletikos čempionatas</t>
  </si>
  <si>
    <t>Nuoroda į protokolą: http://result.ewfed.com/eventlist/e/93</t>
  </si>
  <si>
    <t>Deimantė Jakovlevaitė</t>
  </si>
  <si>
    <t>53 kg</t>
  </si>
  <si>
    <t>2016 m. Europos jaunimo iki 20 m. sunkiosios atletikos čempionatas</t>
  </si>
  <si>
    <t>2016 m. Europos jaunimo iki 23 m. sunkiosios atletikos čempionatas</t>
  </si>
  <si>
    <t>Nuoroda į protokolą: http://result.ewfed.com/eventlist/e/94</t>
  </si>
  <si>
    <t>Nuoroda į protokolą: http://result.ewfed.com/eventlist/e/95</t>
  </si>
  <si>
    <t>Radvilas Bakūnas</t>
  </si>
  <si>
    <t>2017 m. Europos sunkiosios atletikos čempionatas</t>
  </si>
  <si>
    <t>Rovimas</t>
  </si>
  <si>
    <t>Stūmimas</t>
  </si>
  <si>
    <t>Dvikovė</t>
  </si>
  <si>
    <t>Nuoroda į protokolą: http://result.ewfed.com/eventlist/e/96</t>
  </si>
  <si>
    <t>2017 m. pasaulio jaunių iki 17 m. sunkiosios atletikos čempionatas</t>
  </si>
  <si>
    <t>Nuoroda į protokolą: http://www.iwf.net/results/results-by-events/?event=378</t>
  </si>
  <si>
    <t>JnPČ</t>
  </si>
  <si>
    <t>2017 m. Europos jaunių iki 15 m. sunkiosios atletikos čempionatas</t>
  </si>
  <si>
    <t>Nuoroda į protokolą: http://result.ewfed.com/eventlist/e/97</t>
  </si>
  <si>
    <t>Darius Galdikas</t>
  </si>
  <si>
    <t>2017 m. Europos jaunimo iki 20 m. sunkiosios atletikos čempionatas</t>
  </si>
  <si>
    <t>Nuoroda į protokolą: http://result.ewfed.com/eventlist/e/101</t>
  </si>
  <si>
    <t>Karolis Andrijauskas</t>
  </si>
  <si>
    <t>2017 m. Europos jaunimo iki 23 m. sunkiosios atletikos čempionatas</t>
  </si>
  <si>
    <t>Nuoroda į protokolą: http://result.ewfed.com/eventlist/e/102</t>
  </si>
  <si>
    <t>2017 m. pasaulio sunkiosios atletikos čempionatas</t>
  </si>
  <si>
    <t>Nuoroda į protokolą: http://www.iwf.net/results/results-by-events/?event=405</t>
  </si>
  <si>
    <r>
      <t>(pareigų pavadinimas)               A.</t>
    </r>
    <r>
      <rPr>
        <sz val="12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V.                                                                     (parašas)                                                                         (vardas, pavardė)</t>
    </r>
  </si>
  <si>
    <t>Nuoroda į protokolą: http://result.ewfed.com/eventlist/e/24</t>
  </si>
  <si>
    <t>Nuoroda į protokolą: http://www.iwf.net/results/results-by-events/?event=298</t>
  </si>
  <si>
    <t>EČneol</t>
  </si>
  <si>
    <t>PČneol</t>
  </si>
  <si>
    <t>Generalinis sekretorius</t>
  </si>
  <si>
    <t>Vytautas Stašinskas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</si>
</sst>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444444"/>
      <name val="Open Sans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20"/>
      <name val="Times New Roman"/>
      <family val="1"/>
      <charset val="186"/>
    </font>
    <font>
      <sz val="2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3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8" fillId="0" borderId="0" xfId="1"/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 wrapText="1" indent="1"/>
    </xf>
    <xf numFmtId="0" fontId="15" fillId="0" borderId="0" xfId="0" applyFont="1"/>
    <xf numFmtId="0" fontId="3" fillId="0" borderId="2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8" fillId="0" borderId="0" xfId="1" applyFill="1"/>
    <xf numFmtId="0" fontId="19" fillId="0" borderId="0" xfId="0" applyFont="1" applyFill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 wrapText="1"/>
    </xf>
    <xf numFmtId="2" fontId="20" fillId="3" borderId="7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8"/>
  <sheetViews>
    <sheetView tabSelected="1" topLeftCell="A382" zoomScale="90" zoomScaleNormal="90" workbookViewId="0">
      <selection activeCell="J243" sqref="J243"/>
    </sheetView>
  </sheetViews>
  <sheetFormatPr defaultColWidth="9.109375" defaultRowHeight="13.8"/>
  <cols>
    <col min="1" max="1" width="3.88671875" style="2" bestFit="1" customWidth="1"/>
    <col min="2" max="2" width="25.6640625" style="2" bestFit="1" customWidth="1"/>
    <col min="3" max="3" width="14.33203125" style="2" customWidth="1"/>
    <col min="4" max="4" width="10.6640625" style="2" customWidth="1"/>
    <col min="5" max="5" width="10" style="2" customWidth="1"/>
    <col min="6" max="6" width="10.109375" style="2" customWidth="1"/>
    <col min="7" max="7" width="11.6640625" style="2" customWidth="1"/>
    <col min="8" max="8" width="10.109375" style="2" customWidth="1"/>
    <col min="9" max="9" width="23.33203125" style="11" customWidth="1"/>
    <col min="10" max="10" width="10.5546875" style="2" customWidth="1"/>
    <col min="11" max="11" width="11" style="11" customWidth="1"/>
    <col min="12" max="12" width="10.5546875" style="2" customWidth="1"/>
    <col min="13" max="13" width="11.44140625" style="2" customWidth="1"/>
    <col min="14" max="14" width="8.88671875" style="3" customWidth="1"/>
    <col min="15" max="15" width="9.109375" style="3" customWidth="1"/>
    <col min="16" max="16" width="11.109375" style="3" customWidth="1"/>
    <col min="17" max="17" width="12.6640625" style="3" customWidth="1"/>
    <col min="18" max="18" width="11.44140625" style="2" customWidth="1"/>
    <col min="19" max="16384" width="9.109375" style="2"/>
  </cols>
  <sheetData>
    <row r="1" spans="1:19" ht="3" customHeight="1"/>
    <row r="2" spans="1:19" ht="25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9" ht="15.6">
      <c r="A3" s="88" t="s">
        <v>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9" ht="15.6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35"/>
      <c r="P4" s="35"/>
      <c r="Q4" s="35"/>
      <c r="R4" s="34"/>
    </row>
    <row r="5" spans="1:19" s="11" customFormat="1" ht="15" hidden="1" customHeight="1">
      <c r="A5" s="73" t="s">
        <v>0</v>
      </c>
      <c r="B5" s="74" t="s">
        <v>4</v>
      </c>
      <c r="C5" s="74" t="s">
        <v>82</v>
      </c>
      <c r="D5" s="74" t="s">
        <v>83</v>
      </c>
      <c r="E5" s="75" t="s">
        <v>84</v>
      </c>
      <c r="F5" s="85"/>
      <c r="G5" s="86"/>
      <c r="H5" s="86"/>
      <c r="I5" s="86"/>
      <c r="J5" s="86"/>
      <c r="K5" s="86"/>
      <c r="L5" s="86"/>
      <c r="M5" s="86"/>
      <c r="N5" s="86"/>
      <c r="O5" s="87"/>
      <c r="P5" s="90" t="s">
        <v>81</v>
      </c>
      <c r="Q5" s="78" t="s">
        <v>94</v>
      </c>
      <c r="R5" s="70" t="s">
        <v>93</v>
      </c>
    </row>
    <row r="6" spans="1:19" s="11" customFormat="1" ht="45" customHeight="1">
      <c r="A6" s="73"/>
      <c r="B6" s="74"/>
      <c r="C6" s="74"/>
      <c r="D6" s="74"/>
      <c r="E6" s="77"/>
      <c r="F6" s="75" t="s">
        <v>85</v>
      </c>
      <c r="G6" s="75" t="s">
        <v>86</v>
      </c>
      <c r="H6" s="75" t="s">
        <v>87</v>
      </c>
      <c r="I6" s="92" t="s">
        <v>95</v>
      </c>
      <c r="J6" s="75" t="s">
        <v>88</v>
      </c>
      <c r="K6" s="75" t="s">
        <v>89</v>
      </c>
      <c r="L6" s="75" t="s">
        <v>90</v>
      </c>
      <c r="M6" s="75" t="s">
        <v>91</v>
      </c>
      <c r="N6" s="83" t="s">
        <v>92</v>
      </c>
      <c r="O6" s="83" t="s">
        <v>98</v>
      </c>
      <c r="P6" s="91"/>
      <c r="Q6" s="79"/>
      <c r="R6" s="71"/>
    </row>
    <row r="7" spans="1:19" s="11" customFormat="1" ht="69" customHeight="1">
      <c r="A7" s="73"/>
      <c r="B7" s="74"/>
      <c r="C7" s="74"/>
      <c r="D7" s="74"/>
      <c r="E7" s="76"/>
      <c r="F7" s="76"/>
      <c r="G7" s="76"/>
      <c r="H7" s="76"/>
      <c r="I7" s="93"/>
      <c r="J7" s="76"/>
      <c r="K7" s="76"/>
      <c r="L7" s="76"/>
      <c r="M7" s="76"/>
      <c r="N7" s="84"/>
      <c r="O7" s="84"/>
      <c r="P7" s="91"/>
      <c r="Q7" s="80"/>
      <c r="R7" s="72"/>
    </row>
    <row r="8" spans="1:19" s="11" customFormat="1" ht="5.4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9" ht="15" customHeight="1">
      <c r="A9" s="65" t="s">
        <v>107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0"/>
    </row>
    <row r="10" spans="1:19" ht="15" customHeight="1">
      <c r="A10" s="65" t="s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10"/>
    </row>
    <row r="11" spans="1:19" ht="15" customHeight="1">
      <c r="A11" s="65" t="s">
        <v>211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10"/>
    </row>
    <row r="12" spans="1:19" ht="15" customHeight="1">
      <c r="A12" s="1">
        <v>1</v>
      </c>
      <c r="B12" s="18" t="s">
        <v>99</v>
      </c>
      <c r="C12" s="15" t="s">
        <v>100</v>
      </c>
      <c r="D12" s="18" t="s">
        <v>101</v>
      </c>
      <c r="E12" s="18">
        <v>1</v>
      </c>
      <c r="F12" s="22" t="s">
        <v>213</v>
      </c>
      <c r="G12" s="18">
        <v>1</v>
      </c>
      <c r="H12" s="18" t="s">
        <v>103</v>
      </c>
      <c r="I12" s="23"/>
      <c r="J12" s="36">
        <v>16</v>
      </c>
      <c r="K12" s="22">
        <v>12</v>
      </c>
      <c r="L12" s="18">
        <v>7</v>
      </c>
      <c r="M12" s="18" t="s">
        <v>108</v>
      </c>
      <c r="N12" s="4">
        <f>(IF(F12="OŽ",IF(L12=1,612,IF(L12=2,473.76,IF(L12=3,380.16,IF(L12=4,201.6,IF(L12=5,187.2,IF(L12=6,172.8,IF(L12=7,165,IF(L12=8,160,0))))))))+IF(L12&lt;=8,0,IF(L12&lt;=16,153,IF(L12&lt;=24,120,IF(L12&lt;=32,89,IF(L12&lt;=48,58,0)))))-IF(L12&lt;=8,0,IF(L12&lt;=16,(L12-9)*3.06,IF(L12&lt;=24,(L12-17)*3.06,IF(L12&lt;=32,(L12-25)*3.06,IF(L12&lt;=48,(L12-33)*3.06,0))))),0)+IF(F12="PČ",IF(L12=1,449,IF(L12=2,314.6,IF(L12=3,238,IF(L12=4,172,IF(L12=5,159,IF(L12=6,145,IF(L12=7,132,IF(L12=8,119,0))))))))+IF(L12&lt;=8,0,IF(L12&lt;=16,88,IF(L12&lt;=24,55,IF(L12&lt;=32,22,0))))-IF(L12&lt;=8,0,IF(L12&lt;=16,(L12-9)*2.245,IF(L12&lt;=24,(L12-17)*2.245,IF(L12&lt;=32,(L12-25)*2.245,0)))),0)+IF(F12="PČneol",IF(L12=1,85,IF(L12=2,64.61,IF(L12=3,50.76,IF(L12=4,16.25,IF(L12=5,15,IF(L12=6,13.75,IF(L12=7,12.5,IF(L12=8,11.25,0))))))))+IF(L12&lt;=8,0,IF(L12&lt;=16,9,0))-IF(L12&lt;=8,0,IF(L12&lt;=16,(L12-9)*0.425,0)),0)+IF(F12="PŽ",IF(L12=1,85,IF(L12=2,59.5,IF(L12=3,45,IF(L12=4,32.5,IF(L12=5,30,IF(L12=6,27.5,IF(L12=7,25,IF(L12=8,22.5,0))))))))+IF(L12&lt;=8,0,IF(L12&lt;=16,19,IF(L12&lt;=24,13,IF(L12&lt;=32,8,0))))-IF(L12&lt;=8,0,IF(L12&lt;=16,(L12-9)*0.425,IF(L12&lt;=24,(L12-17)*0.425,IF(L12&lt;=32,(L12-25)*0.425,0)))),0)+IF(F12="EČ",IF(L12=1,204,IF(L12=2,156.24,IF(L12=3,123.84,IF(L12=4,72,IF(L12=5,66,IF(L12=6,60,IF(L12=7,54,IF(L12=8,48,0))))))))+IF(L12&lt;=8,0,IF(L12&lt;=16,40,IF(L12&lt;=24,25,0)))-IF(L12&lt;=8,0,IF(L12&lt;=16,(L12-9)*1.02,IF(L12&lt;=24,(L12-17)*1.02,0))),0)+IF(F12="EČneol",IF(L12=1,68,IF(L12=2,51.69,IF(L12=3,40.61,IF(L12=4,13,IF(L12=5,12,IF(L12=6,11,IF(L12=7,10,IF(L12=8,9,0)))))))))+IF(F12="EŽ",IF(L12=1,68,IF(L12=2,47.6,IF(L12=3,36,IF(L12=4,18,IF(L12=5,16.5,IF(L12=6,15,IF(L12=7,13.5,IF(L12=8,12,0))))))))+IF(L12&lt;=8,0,IF(L12&lt;=16,10,IF(L12&lt;=24,6,0)))-IF(L12&lt;=8,0,IF(L12&lt;=16,(L12-9)*0.34,IF(L12&lt;=24,(L12-17)*0.34,0))),0)+IF(F12="PT",IF(L12=1,68,IF(L12=2,52.08,IF(L12=3,41.28,IF(L12=4,24,IF(L12=5,22,IF(L12=6,20,IF(L12=7,18,IF(L12=8,16,0))))))))+IF(L12&lt;=8,0,IF(L12&lt;=16,13,IF(L12&lt;=24,9,IF(L12&lt;=32,4,0))))-IF(L12&lt;=8,0,IF(L12&lt;=16,(L12-9)*0.34,IF(L12&lt;=24,(L12-17)*0.34,IF(L12&lt;=32,(L12-25)*0.34,0)))),0)+IF(F12="JOŽ",IF(L12=1,85,IF(L12=2,59.5,IF(L12=3,45,IF(L12=4,32.5,IF(L12=5,30,IF(L12=6,27.5,IF(L12=7,25,IF(L12=8,22.5,0))))))))+IF(L12&lt;=8,0,IF(L12&lt;=16,19,IF(L12&lt;=24,13,0)))-IF(L12&lt;=8,0,IF(L12&lt;=16,(L12-9)*0.425,IF(L12&lt;=24,(L12-17)*0.425,0))),0)+IF(F12="JPČ",IF(L12=1,68,IF(L12=2,47.6,IF(L12=3,36,IF(L12=4,26,IF(L12=5,24,IF(L12=6,22,IF(L12=7,20,IF(L12=8,18,0))))))))+IF(L12&lt;=8,0,IF(L12&lt;=16,13,IF(L12&lt;=24,9,0)))-IF(L12&lt;=8,0,IF(L12&lt;=16,(L12-9)*0.34,IF(L12&lt;=24,(L12-17)*0.34,0))),0)+IF(F12="JEČ",IF(L12=1,34,IF(L12=2,26.04,IF(L12=3,20.6,IF(L12=4,12,IF(L12=5,11,IF(L12=6,10,IF(L12=7,9,IF(L12=8,8,0))))))))+IF(L12&lt;=8,0,IF(L12&lt;=16,6,0))-IF(L12&lt;=8,0,IF(L12&lt;=16,(L12-9)*0.17,0)),0)+IF(F12="JEOF",IF(L12=1,34,IF(L12=2,26.04,IF(L12=3,20.6,IF(L12=4,12,IF(L12=5,11,IF(L12=6,10,IF(L12=7,9,IF(L12=8,8,0))))))))+IF(L12&lt;=8,0,IF(L12&lt;=16,6,0))-IF(L12&lt;=8,0,IF(L12&lt;=16,(L12-9)*0.17,0)),0)+IF(F12="JnPČ",IF(L12=1,51,IF(L12=2,35.7,IF(L12=3,27,IF(L12=4,19.5,IF(L12=5,18,IF(L12=6,16.5,IF(L12=7,15,IF(L12=8,13.5,0))))))))+IF(L12&lt;=8,0,IF(L12&lt;=16,10,0))-IF(L12&lt;=8,0,IF(L12&lt;=16,(L12-9)*0.255,0)),0)+IF(F12="JnEČ",IF(L12=1,25.5,IF(L12=2,19.53,IF(L12=3,15.48,IF(L12=4,9,IF(L12=5,8.25,IF(L12=6,7.5,IF(L12=7,6.75,IF(L12=8,6,0))))))))+IF(L12&lt;=8,0,IF(L12&lt;=16,5,0))-IF(L12&lt;=8,0,IF(L12&lt;=16,(L12-9)*0.1275,0)),0)+IF(F12="JčPČ",IF(L12=1,21.25,IF(L12=2,14.5,IF(L12=3,11.5,IF(L12=4,7,IF(L12=5,6.5,IF(L12=6,6,IF(L12=7,5.5,IF(L12=8,5,0))))))))+IF(L12&lt;=8,0,IF(L12&lt;=16,4,0))-IF(L12&lt;=8,0,IF(L12&lt;=16,(L12-9)*0.10625,0)),0)+IF(F12="JčEČ",IF(L12=1,17,IF(L12=2,13.02,IF(L12=3,10.32,IF(L12=4,6,IF(L12=5,5.5,IF(L12=6,5,IF(L12=7,4.5,IF(L12=8,4,0))))))))+IF(L12&lt;=8,0,IF(L12&lt;=16,3,0))-IF(L12&lt;=8,0,IF(L12&lt;=16,(L12-9)*0.085,0)),0)+IF(F12="NEAK",IF(L12=1,11.48,IF(L12=2,8.79,IF(L12=3,6.97,IF(L12=4,4.05,IF(L12=5,3.71,IF(L12=6,3.38,IF(L12=7,3.04,IF(L12=8,2.7,0))))))))+IF(L12&lt;=8,0,IF(L12&lt;=16,2,IF(L12&lt;=24,1.3,0)))-IF(L12&lt;=8,0,IF(L12&lt;=16,(L12-9)*0.0574,IF(L12&lt;=24,(L12-17)*0.0574,0))),0))*IF(L12&lt;4,1,IF(OR(F12="PČ",F12="PŽ",F12="PT"),IF(J12&lt;32,J12/32,1),1))* IF(L12&lt;4,1,IF(OR(F12="EČ",F12="EŽ",F12="JOŽ",F12="JPČ",F12="NEAK"),IF(J12&lt;24,J12/24,1),1))*IF(L12&lt;4,1,IF(OR(F12="PČneol",F12="JEČ",F12="JEOF",F12="JnPČ",F12="JnEČ",F12="JčPČ",F12="JčEČ"),IF(J12&lt;16,J12/16,1),1))*IF(L12&lt;4,1,IF(F12="EČneol",IF(J12&lt;8,J12/8,1),1))</f>
        <v>10</v>
      </c>
      <c r="O12" s="12">
        <f t="shared" ref="O12" si="0">IF(F12="OŽ",N12,IF(H12="Ne",IF(J12*0.3&lt;=J12-L12,N12,0),IF(J12*0.1&lt;=J12-L12,N12,0)))</f>
        <v>10</v>
      </c>
      <c r="P12" s="5">
        <f>IF(O12=0,0,IF(F12="OŽ",IF(L12&gt;47,0,IF(J12&gt;47,(48-L12)*1.836,((48-L12)-(48-J12))*1.836)),0)+IF(F12="PČ",IF(L12&gt;31,0,IF(J12&gt;31,(32-L12)*1.347,((32-L12)-(32-J12))*1.347)),0)+ IF(F12="PČneol",IF(L12&gt;15,0,IF(J12&gt;15,(16-L12)*0.255,((16-L12)-(16-J12))*0.255)),0)+IF(F12="PŽ",IF(L12&gt;31,0,IF(J12&gt;31,(32-L12)*0.255,((32-L12)-(32-J12))*0.255)),0)+IF(F12="EČ",IF(L12&gt;23,0,IF(J12&gt;23,(24-L12)*0.612,((24-L12)-(24-J12))*0.612)),0)+IF(F12="EČneol",IF(L12&gt;7,0,IF(J12&gt;7,(8-L12)*0.204,((8-L12)-(8-J12))*0.204)),0)+IF(F12="EŽ",IF(L12&gt;23,0,IF(J12&gt;23,(24-L12)*0.204,((24-L12)-(24-J12))*0.204)),0)+IF(F12="PT",IF(L12&gt;31,0,IF(J12&gt;31,(32-L12)*0.204,((32-L12)-(32-J12))*0.204)),0)+IF(F12="JOŽ",IF(L12&gt;23,0,IF(J12&gt;23,(24-L12)*0.255,((24-L12)-(24-J12))*0.255)),0)+IF(F12="JPČ",IF(L12&gt;23,0,IF(J12&gt;23,(24-L12)*0.204,((24-L12)-(24-J12))*0.204)),0)+IF(F12="JEČ",IF(L12&gt;15,0,IF(J12&gt;15,(16-L12)*0.102,((16-L12)-(16-J12))*0.102)),0)+IF(F12="JEOF",IF(L12&gt;15,0,IF(J12&gt;15,(16-L12)*0.102,((16-L12)-(16-J12))*0.102)),0)+IF(F12="JnPČ",IF(L12&gt;15,0,IF(J12&gt;15,(16-L12)*0.153,((16-L12)-(16-J12))*0.153)),0)+IF(F12="JnEČ",IF(L12&gt;15,0,IF(J12&gt;15,(16-L12)*0.0765,((16-L12)-(16-J12))*0.0765)),0)+IF(F12="JčPČ",IF(L12&gt;15,0,IF(J12&gt;15,(16-L12)*0.06375,((16-L12)-(16-J12))*0.06375)),0)+IF(F12="JčEČ",IF(L12&gt;15,0,IF(J12&gt;15,(16-L12)*0.051,((16-L12)-(16-J12))*0.051)),0)+IF(F12="NEAK",IF(L12&gt;23,0,IF(J12&gt;23,(24-L12)*0.03444,((24-L12)-(24-J12))*0.03444)),0))</f>
        <v>0.20399999999999999</v>
      </c>
      <c r="Q12" s="14">
        <f>IF(ISERROR(P12*100/N12),0,(P12*100/N12))</f>
        <v>2.04</v>
      </c>
      <c r="R12" s="13">
        <f>IF(Q12&lt;=30,O12+P12,O12+O12*0.3)*IF(G12=1,0.4,IF(G12=2,0.75,IF(G12="1 (kas 4 m. 1 k. nerengiamos)",0.52,1)))*IF(D12="olimpinė",1,IF(M12="Ne",0.5,1))*IF(D12="olimpinė",1,IF(J12&lt;8,0,1))*E12*IF(D12="olimpinė",1,IF(K12&lt;16,0,1))*IF(I12&lt;=1,1,1/I12)*IF(OR(A2="Lietuvos lengvosios atletikos federacija",A2="Lietuvos šaudymo sporto sąjunga"),1.01,1)*IF(OR(A2="Lietuvos dviračių sporto federacija",A2="Lietuvos biatlono federacija",A2=" Lietuvos nacionalinė slidinėjimo asociacija"),1.03,1)*IF(OR(A2="Lietuvos baidarių ir kanojų irklavimo federacija",A2="Lietuvos buriuotojų sąjunga",A2="Lietuvos irklavimo federacija"),1.04,1)*IF(OR(A2="Lietuvos aeroklubas",A2="Lietuvos automobilių sporto federacija",A2="Lietuvos motociklų sporto federacija",A2="Lietuvos motorlaivių federacija",A2="Lietuvos žirginio sporto federacija"),1.09,1)</f>
        <v>0</v>
      </c>
      <c r="S12" s="29"/>
    </row>
    <row r="13" spans="1:19" ht="15" customHeight="1">
      <c r="A13" s="1">
        <v>2</v>
      </c>
      <c r="B13" s="18" t="s">
        <v>99</v>
      </c>
      <c r="C13" s="15" t="s">
        <v>100</v>
      </c>
      <c r="D13" s="24" t="s">
        <v>101</v>
      </c>
      <c r="E13" s="24">
        <v>1</v>
      </c>
      <c r="F13" s="39" t="s">
        <v>213</v>
      </c>
      <c r="G13" s="28">
        <v>1</v>
      </c>
      <c r="H13" s="24" t="s">
        <v>103</v>
      </c>
      <c r="I13" s="24"/>
      <c r="J13" s="36">
        <v>16</v>
      </c>
      <c r="K13" s="24">
        <v>12</v>
      </c>
      <c r="L13" s="24">
        <v>8</v>
      </c>
      <c r="M13" s="36" t="s">
        <v>108</v>
      </c>
      <c r="N13" s="4">
        <f t="shared" ref="N13:N21" si="1">(IF(F13="OŽ",IF(L13=1,612,IF(L13=2,473.76,IF(L13=3,380.16,IF(L13=4,201.6,IF(L13=5,187.2,IF(L13=6,172.8,IF(L13=7,165,IF(L13=8,160,0))))))))+IF(L13&lt;=8,0,IF(L13&lt;=16,153,IF(L13&lt;=24,120,IF(L13&lt;=32,89,IF(L13&lt;=48,58,0)))))-IF(L13&lt;=8,0,IF(L13&lt;=16,(L13-9)*3.06,IF(L13&lt;=24,(L13-17)*3.06,IF(L13&lt;=32,(L13-25)*3.06,IF(L13&lt;=48,(L13-33)*3.06,0))))),0)+IF(F13="PČ",IF(L13=1,449,IF(L13=2,314.6,IF(L13=3,238,IF(L13=4,172,IF(L13=5,159,IF(L13=6,145,IF(L13=7,132,IF(L13=8,119,0))))))))+IF(L13&lt;=8,0,IF(L13&lt;=16,88,IF(L13&lt;=24,55,IF(L13&lt;=32,22,0))))-IF(L13&lt;=8,0,IF(L13&lt;=16,(L13-9)*2.245,IF(L13&lt;=24,(L13-17)*2.245,IF(L13&lt;=32,(L13-25)*2.245,0)))),0)+IF(F13="PČneol",IF(L13=1,85,IF(L13=2,64.61,IF(L13=3,50.76,IF(L13=4,16.25,IF(L13=5,15,IF(L13=6,13.75,IF(L13=7,12.5,IF(L13=8,11.25,0))))))))+IF(L13&lt;=8,0,IF(L13&lt;=16,9,0))-IF(L13&lt;=8,0,IF(L13&lt;=16,(L13-9)*0.425,0)),0)+IF(F13="PŽ",IF(L13=1,85,IF(L13=2,59.5,IF(L13=3,45,IF(L13=4,32.5,IF(L13=5,30,IF(L13=6,27.5,IF(L13=7,25,IF(L13=8,22.5,0))))))))+IF(L13&lt;=8,0,IF(L13&lt;=16,19,IF(L13&lt;=24,13,IF(L13&lt;=32,8,0))))-IF(L13&lt;=8,0,IF(L13&lt;=16,(L13-9)*0.425,IF(L13&lt;=24,(L13-17)*0.425,IF(L13&lt;=32,(L13-25)*0.425,0)))),0)+IF(F13="EČ",IF(L13=1,204,IF(L13=2,156.24,IF(L13=3,123.84,IF(L13=4,72,IF(L13=5,66,IF(L13=6,60,IF(L13=7,54,IF(L13=8,48,0))))))))+IF(L13&lt;=8,0,IF(L13&lt;=16,40,IF(L13&lt;=24,25,0)))-IF(L13&lt;=8,0,IF(L13&lt;=16,(L13-9)*1.02,IF(L13&lt;=24,(L13-17)*1.02,0))),0)+IF(F13="EČneol",IF(L13=1,68,IF(L13=2,51.69,IF(L13=3,40.61,IF(L13=4,13,IF(L13=5,12,IF(L13=6,11,IF(L13=7,10,IF(L13=8,9,0)))))))))+IF(F13="EŽ",IF(L13=1,68,IF(L13=2,47.6,IF(L13=3,36,IF(L13=4,18,IF(L13=5,16.5,IF(L13=6,15,IF(L13=7,13.5,IF(L13=8,12,0))))))))+IF(L13&lt;=8,0,IF(L13&lt;=16,10,IF(L13&lt;=24,6,0)))-IF(L13&lt;=8,0,IF(L13&lt;=16,(L13-9)*0.34,IF(L13&lt;=24,(L13-17)*0.34,0))),0)+IF(F13="PT",IF(L13=1,68,IF(L13=2,52.08,IF(L13=3,41.28,IF(L13=4,24,IF(L13=5,22,IF(L13=6,20,IF(L13=7,18,IF(L13=8,16,0))))))))+IF(L13&lt;=8,0,IF(L13&lt;=16,13,IF(L13&lt;=24,9,IF(L13&lt;=32,4,0))))-IF(L13&lt;=8,0,IF(L13&lt;=16,(L13-9)*0.34,IF(L13&lt;=24,(L13-17)*0.34,IF(L13&lt;=32,(L13-25)*0.34,0)))),0)+IF(F13="JOŽ",IF(L13=1,85,IF(L13=2,59.5,IF(L13=3,45,IF(L13=4,32.5,IF(L13=5,30,IF(L13=6,27.5,IF(L13=7,25,IF(L13=8,22.5,0))))))))+IF(L13&lt;=8,0,IF(L13&lt;=16,19,IF(L13&lt;=24,13,0)))-IF(L13&lt;=8,0,IF(L13&lt;=16,(L13-9)*0.425,IF(L13&lt;=24,(L13-17)*0.425,0))),0)+IF(F13="JPČ",IF(L13=1,68,IF(L13=2,47.6,IF(L13=3,36,IF(L13=4,26,IF(L13=5,24,IF(L13=6,22,IF(L13=7,20,IF(L13=8,18,0))))))))+IF(L13&lt;=8,0,IF(L13&lt;=16,13,IF(L13&lt;=24,9,0)))-IF(L13&lt;=8,0,IF(L13&lt;=16,(L13-9)*0.34,IF(L13&lt;=24,(L13-17)*0.34,0))),0)+IF(F13="JEČ",IF(L13=1,34,IF(L13=2,26.04,IF(L13=3,20.6,IF(L13=4,12,IF(L13=5,11,IF(L13=6,10,IF(L13=7,9,IF(L13=8,8,0))))))))+IF(L13&lt;=8,0,IF(L13&lt;=16,6,0))-IF(L13&lt;=8,0,IF(L13&lt;=16,(L13-9)*0.17,0)),0)+IF(F13="JEOF",IF(L13=1,34,IF(L13=2,26.04,IF(L13=3,20.6,IF(L13=4,12,IF(L13=5,11,IF(L13=6,10,IF(L13=7,9,IF(L13=8,8,0))))))))+IF(L13&lt;=8,0,IF(L13&lt;=16,6,0))-IF(L13&lt;=8,0,IF(L13&lt;=16,(L13-9)*0.17,0)),0)+IF(F13="JnPČ",IF(L13=1,51,IF(L13=2,35.7,IF(L13=3,27,IF(L13=4,19.5,IF(L13=5,18,IF(L13=6,16.5,IF(L13=7,15,IF(L13=8,13.5,0))))))))+IF(L13&lt;=8,0,IF(L13&lt;=16,10,0))-IF(L13&lt;=8,0,IF(L13&lt;=16,(L13-9)*0.255,0)),0)+IF(F13="JnEČ",IF(L13=1,25.5,IF(L13=2,19.53,IF(L13=3,15.48,IF(L13=4,9,IF(L13=5,8.25,IF(L13=6,7.5,IF(L13=7,6.75,IF(L13=8,6,0))))))))+IF(L13&lt;=8,0,IF(L13&lt;=16,5,0))-IF(L13&lt;=8,0,IF(L13&lt;=16,(L13-9)*0.1275,0)),0)+IF(F13="JčPČ",IF(L13=1,21.25,IF(L13=2,14.5,IF(L13=3,11.5,IF(L13=4,7,IF(L13=5,6.5,IF(L13=6,6,IF(L13=7,5.5,IF(L13=8,5,0))))))))+IF(L13&lt;=8,0,IF(L13&lt;=16,4,0))-IF(L13&lt;=8,0,IF(L13&lt;=16,(L13-9)*0.10625,0)),0)+IF(F13="JčEČ",IF(L13=1,17,IF(L13=2,13.02,IF(L13=3,10.32,IF(L13=4,6,IF(L13=5,5.5,IF(L13=6,5,IF(L13=7,4.5,IF(L13=8,4,0))))))))+IF(L13&lt;=8,0,IF(L13&lt;=16,3,0))-IF(L13&lt;=8,0,IF(L13&lt;=16,(L13-9)*0.085,0)),0)+IF(F13="NEAK",IF(L13=1,11.48,IF(L13=2,8.79,IF(L13=3,6.97,IF(L13=4,4.05,IF(L13=5,3.71,IF(L13=6,3.38,IF(L13=7,3.04,IF(L13=8,2.7,0))))))))+IF(L13&lt;=8,0,IF(L13&lt;=16,2,IF(L13&lt;=24,1.3,0)))-IF(L13&lt;=8,0,IF(L13&lt;=16,(L13-9)*0.0574,IF(L13&lt;=24,(L13-17)*0.0574,0))),0))*IF(L13&lt;4,1,IF(OR(F13="PČ",F13="PŽ",F13="PT"),IF(J13&lt;32,J13/32,1),1))* IF(L13&lt;4,1,IF(OR(F13="EČ",F13="EŽ",F13="JOŽ",F13="JPČ",F13="NEAK"),IF(J13&lt;24,J13/24,1),1))*IF(L13&lt;4,1,IF(OR(F13="PČneol",F13="JEČ",F13="JEOF",F13="JnPČ",F13="JnEČ",F13="JčPČ",F13="JčEČ"),IF(J13&lt;16,J13/16,1),1))*IF(L13&lt;4,1,IF(F13="EČneol",IF(J13&lt;8,J13/8,1),1))</f>
        <v>9</v>
      </c>
      <c r="O13" s="12">
        <f t="shared" ref="O13:O21" si="2">IF(F13="OŽ",N13,IF(H13="Ne",IF(J13*0.3&lt;=J13-L13,N13,0),IF(J13*0.1&lt;=J13-L13,N13,0)))</f>
        <v>9</v>
      </c>
      <c r="P13" s="5">
        <f t="shared" ref="P13:P21" si="3">IF(O13=0,0,IF(F13="OŽ",IF(L13&gt;47,0,IF(J13&gt;47,(48-L13)*1.836,((48-L13)-(48-J13))*1.836)),0)+IF(F13="PČ",IF(L13&gt;31,0,IF(J13&gt;31,(32-L13)*1.347,((32-L13)-(32-J13))*1.347)),0)+ IF(F13="PČneol",IF(L13&gt;15,0,IF(J13&gt;15,(16-L13)*0.255,((16-L13)-(16-J13))*0.255)),0)+IF(F13="PŽ",IF(L13&gt;31,0,IF(J13&gt;31,(32-L13)*0.255,((32-L13)-(32-J13))*0.255)),0)+IF(F13="EČ",IF(L13&gt;23,0,IF(J13&gt;23,(24-L13)*0.612,((24-L13)-(24-J13))*0.612)),0)+IF(F13="EČneol",IF(L13&gt;7,0,IF(J13&gt;7,(8-L13)*0.204,((8-L13)-(8-J13))*0.204)),0)+IF(F13="EŽ",IF(L13&gt;23,0,IF(J13&gt;23,(24-L13)*0.204,((24-L13)-(24-J13))*0.204)),0)+IF(F13="PT",IF(L13&gt;31,0,IF(J13&gt;31,(32-L13)*0.204,((32-L13)-(32-J13))*0.204)),0)+IF(F13="JOŽ",IF(L13&gt;23,0,IF(J13&gt;23,(24-L13)*0.255,((24-L13)-(24-J13))*0.255)),0)+IF(F13="JPČ",IF(L13&gt;23,0,IF(J13&gt;23,(24-L13)*0.204,((24-L13)-(24-J13))*0.204)),0)+IF(F13="JEČ",IF(L13&gt;15,0,IF(J13&gt;15,(16-L13)*0.102,((16-L13)-(16-J13))*0.102)),0)+IF(F13="JEOF",IF(L13&gt;15,0,IF(J13&gt;15,(16-L13)*0.102,((16-L13)-(16-J13))*0.102)),0)+IF(F13="JnPČ",IF(L13&gt;15,0,IF(J13&gt;15,(16-L13)*0.153,((16-L13)-(16-J13))*0.153)),0)+IF(F13="JnEČ",IF(L13&gt;15,0,IF(J13&gt;15,(16-L13)*0.0765,((16-L13)-(16-J13))*0.0765)),0)+IF(F13="JčPČ",IF(L13&gt;15,0,IF(J13&gt;15,(16-L13)*0.06375,((16-L13)-(16-J13))*0.06375)),0)+IF(F13="JčEČ",IF(L13&gt;15,0,IF(J13&gt;15,(16-L13)*0.051,((16-L13)-(16-J13))*0.051)),0)+IF(F13="NEAK",IF(L13&gt;23,0,IF(J13&gt;23,(24-L13)*0.03444,((24-L13)-(24-J13))*0.03444)),0))</f>
        <v>0</v>
      </c>
      <c r="Q13" s="14">
        <f t="shared" ref="Q13:Q21" si="4">IF(ISERROR(P13*100/N13),0,(P13*100/N13))</f>
        <v>0</v>
      </c>
      <c r="R13" s="13">
        <f t="shared" ref="R13:R21" si="5">IF(Q13&lt;=30,O13+P13,O13+O13*0.3)*IF(G13=1,0.4,IF(G13=2,0.75,IF(G13="1 (kas 4 m. 1 k. nerengiamos)",0.52,1)))*IF(D13="olimpinė",1,IF(M13="Ne",0.5,1))*IF(D13="olimpinė",1,IF(J13&lt;8,0,1))*E13*IF(D13="olimpinė",1,IF(K13&lt;16,0,1))*IF(I13&lt;=1,1,1/I13)*IF(OR(A3="Lietuvos lengvosios atletikos federacija",A3="Lietuvos šaudymo sporto sąjunga"),1.01,1)*IF(OR(A3="Lietuvos dviračių sporto federacija",A3="Lietuvos biatlono federacija",A3=" Lietuvos nacionalinė slidinėjimo asociacija"),1.03,1)*IF(OR(A3="Lietuvos baidarių ir kanojų irklavimo federacija",A3="Lietuvos buriuotojų sąjunga",A3="Lietuvos irklavimo federacija"),1.04,1)*IF(OR(A3="Lietuvos aeroklubas",A3="Lietuvos automobilių sporto federacija",A3="Lietuvos motociklų sporto federacija",A3="Lietuvos motorlaivių federacija",A3="Lietuvos žirginio sporto federacija"),1.09,1)</f>
        <v>0</v>
      </c>
      <c r="S13" s="29"/>
    </row>
    <row r="14" spans="1:19" ht="15" customHeight="1">
      <c r="A14" s="1">
        <v>3</v>
      </c>
      <c r="B14" s="18" t="s">
        <v>99</v>
      </c>
      <c r="C14" s="15" t="s">
        <v>100</v>
      </c>
      <c r="D14" s="24" t="s">
        <v>104</v>
      </c>
      <c r="E14" s="24">
        <v>1</v>
      </c>
      <c r="F14" s="24" t="s">
        <v>102</v>
      </c>
      <c r="G14" s="28">
        <v>1</v>
      </c>
      <c r="H14" s="24" t="s">
        <v>103</v>
      </c>
      <c r="I14" s="24"/>
      <c r="J14" s="36">
        <v>16</v>
      </c>
      <c r="K14" s="30">
        <v>12</v>
      </c>
      <c r="L14" s="24">
        <v>7</v>
      </c>
      <c r="M14" s="36" t="s">
        <v>108</v>
      </c>
      <c r="N14" s="4">
        <f t="shared" si="1"/>
        <v>36</v>
      </c>
      <c r="O14" s="12">
        <f t="shared" si="2"/>
        <v>36</v>
      </c>
      <c r="P14" s="5">
        <f t="shared" si="3"/>
        <v>5.508</v>
      </c>
      <c r="Q14" s="14">
        <f>IF(ISERROR(P14*100/N14),0,(P14*100/N14))</f>
        <v>15.299999999999999</v>
      </c>
      <c r="R14" s="13">
        <f t="shared" si="5"/>
        <v>16.603200000000001</v>
      </c>
    </row>
    <row r="15" spans="1:19" ht="15" customHeight="1">
      <c r="A15" s="1">
        <v>4</v>
      </c>
      <c r="B15" s="18" t="s">
        <v>105</v>
      </c>
      <c r="C15" s="15" t="s">
        <v>106</v>
      </c>
      <c r="D15" s="24" t="s">
        <v>101</v>
      </c>
      <c r="E15" s="24">
        <v>1</v>
      </c>
      <c r="F15" s="39" t="s">
        <v>213</v>
      </c>
      <c r="G15" s="28">
        <v>1</v>
      </c>
      <c r="H15" s="24" t="s">
        <v>103</v>
      </c>
      <c r="I15" s="24"/>
      <c r="J15" s="36">
        <v>14</v>
      </c>
      <c r="K15" s="24">
        <v>11</v>
      </c>
      <c r="L15" s="24">
        <v>12</v>
      </c>
      <c r="M15" s="36" t="s">
        <v>108</v>
      </c>
      <c r="N15" s="4">
        <f t="shared" si="1"/>
        <v>0</v>
      </c>
      <c r="O15" s="12">
        <f t="shared" si="2"/>
        <v>0</v>
      </c>
      <c r="P15" s="5">
        <f t="shared" si="3"/>
        <v>0</v>
      </c>
      <c r="Q15" s="14">
        <f t="shared" si="4"/>
        <v>0</v>
      </c>
      <c r="R15" s="13">
        <f t="shared" si="5"/>
        <v>0</v>
      </c>
    </row>
    <row r="16" spans="1:19" ht="15" hidden="1" customHeight="1">
      <c r="A16" s="1">
        <v>5</v>
      </c>
      <c r="B16" s="18"/>
      <c r="C16" s="15"/>
      <c r="D16" s="18"/>
      <c r="E16" s="18"/>
      <c r="F16" s="22"/>
      <c r="G16" s="28"/>
      <c r="H16" s="18"/>
      <c r="I16" s="23"/>
      <c r="J16" s="18"/>
      <c r="K16" s="22"/>
      <c r="L16" s="18"/>
      <c r="M16" s="18"/>
      <c r="N16" s="4">
        <f t="shared" si="1"/>
        <v>0</v>
      </c>
      <c r="O16" s="12">
        <f t="shared" si="2"/>
        <v>0</v>
      </c>
      <c r="P16" s="5">
        <f t="shared" si="3"/>
        <v>0</v>
      </c>
      <c r="Q16" s="14">
        <f t="shared" si="4"/>
        <v>0</v>
      </c>
      <c r="R16" s="13">
        <f t="shared" si="5"/>
        <v>0</v>
      </c>
    </row>
    <row r="17" spans="1:18" ht="15" hidden="1" customHeight="1">
      <c r="A17" s="1">
        <v>6</v>
      </c>
      <c r="B17" s="18"/>
      <c r="C17" s="15"/>
      <c r="D17" s="18"/>
      <c r="E17" s="18"/>
      <c r="F17" s="22"/>
      <c r="G17" s="28"/>
      <c r="H17" s="18"/>
      <c r="I17" s="23"/>
      <c r="J17" s="18"/>
      <c r="K17" s="22"/>
      <c r="L17" s="18"/>
      <c r="M17" s="18"/>
      <c r="N17" s="4">
        <f t="shared" si="1"/>
        <v>0</v>
      </c>
      <c r="O17" s="12">
        <f t="shared" si="2"/>
        <v>0</v>
      </c>
      <c r="P17" s="5">
        <f t="shared" si="3"/>
        <v>0</v>
      </c>
      <c r="Q17" s="14">
        <f t="shared" si="4"/>
        <v>0</v>
      </c>
      <c r="R17" s="13">
        <f t="shared" si="5"/>
        <v>0</v>
      </c>
    </row>
    <row r="18" spans="1:18" ht="15" hidden="1" customHeight="1">
      <c r="A18" s="1">
        <v>7</v>
      </c>
      <c r="B18" s="18"/>
      <c r="C18" s="15"/>
      <c r="D18" s="18"/>
      <c r="E18" s="18"/>
      <c r="F18" s="22"/>
      <c r="G18" s="28"/>
      <c r="H18" s="18"/>
      <c r="I18" s="23"/>
      <c r="J18" s="18"/>
      <c r="K18" s="22"/>
      <c r="L18" s="18"/>
      <c r="M18" s="18"/>
      <c r="N18" s="4">
        <f t="shared" si="1"/>
        <v>0</v>
      </c>
      <c r="O18" s="12">
        <f t="shared" si="2"/>
        <v>0</v>
      </c>
      <c r="P18" s="5">
        <f t="shared" si="3"/>
        <v>0</v>
      </c>
      <c r="Q18" s="14">
        <f t="shared" si="4"/>
        <v>0</v>
      </c>
      <c r="R18" s="13">
        <f t="shared" si="5"/>
        <v>0</v>
      </c>
    </row>
    <row r="19" spans="1:18" ht="15" hidden="1" customHeight="1">
      <c r="A19" s="1">
        <v>8</v>
      </c>
      <c r="B19" s="18"/>
      <c r="C19" s="15"/>
      <c r="D19" s="18"/>
      <c r="E19" s="18"/>
      <c r="F19" s="22"/>
      <c r="G19" s="28"/>
      <c r="H19" s="18"/>
      <c r="I19" s="23"/>
      <c r="J19" s="18"/>
      <c r="K19" s="22"/>
      <c r="L19" s="18"/>
      <c r="M19" s="18"/>
      <c r="N19" s="4">
        <f t="shared" si="1"/>
        <v>0</v>
      </c>
      <c r="O19" s="12">
        <f t="shared" si="2"/>
        <v>0</v>
      </c>
      <c r="P19" s="5">
        <f t="shared" si="3"/>
        <v>0</v>
      </c>
      <c r="Q19" s="14">
        <f t="shared" si="4"/>
        <v>0</v>
      </c>
      <c r="R19" s="13">
        <f t="shared" si="5"/>
        <v>0</v>
      </c>
    </row>
    <row r="20" spans="1:18" ht="15" hidden="1" customHeight="1">
      <c r="A20" s="1">
        <v>9</v>
      </c>
      <c r="B20" s="18"/>
      <c r="C20" s="15"/>
      <c r="D20" s="18"/>
      <c r="E20" s="18"/>
      <c r="F20" s="22"/>
      <c r="G20" s="28"/>
      <c r="H20" s="18"/>
      <c r="I20" s="23"/>
      <c r="J20" s="18"/>
      <c r="K20" s="22"/>
      <c r="L20" s="18"/>
      <c r="M20" s="18"/>
      <c r="N20" s="4">
        <f>(IF(F20="OŽ",IF(L20=1,612,IF(L20=2,473.76,IF(L20=3,380.16,IF(L20=4,201.6,IF(L20=5,187.2,IF(L20=6,172.8,IF(L20=7,165,IF(L20=8,160,0))))))))+IF(L20&lt;=8,0,IF(L20&lt;=16,153,IF(L20&lt;=24,120,IF(L20&lt;=32,89,IF(L20&lt;=48,58,0)))))-IF(L20&lt;=8,0,IF(L20&lt;=16,(L20-9)*3.06,IF(L20&lt;=24,(L20-17)*3.06,IF(L20&lt;=32,(L20-25)*3.06,IF(L20&lt;=48,(L20-33)*3.06,0))))),0)+IF(F20="PČ",IF(L20=1,449,IF(L20=2,314.6,IF(L20=3,238,IF(L20=4,172,IF(L20=5,159,IF(L20=6,145,IF(L20=7,132,IF(L20=8,119,0))))))))+IF(L20&lt;=8,0,IF(L20&lt;=16,88,IF(L20&lt;=24,55,IF(L20&lt;=32,22,0))))-IF(L20&lt;=8,0,IF(L20&lt;=16,(L20-9)*2.245,IF(L20&lt;=24,(L20-17)*2.245,IF(L20&lt;=32,(L20-25)*2.245,0)))),0)+IF(F20="PČneol",IF(L20=1,85,IF(L20=2,64.61,IF(L20=3,50.76,IF(L20=4,16.25,IF(L20=5,15,IF(L20=6,13.75,IF(L20=7,12.5,IF(L20=8,11.25,0))))))))+IF(L20&lt;=8,0,IF(L20&lt;=16,9,0))-IF(L20&lt;=8,0,IF(L20&lt;=16,(L20-9)*0.425,0)),0)+IF(F20="PŽ",IF(L20=1,85,IF(L20=2,59.5,IF(L20=3,45,IF(L20=4,32.5,IF(L20=5,30,IF(L20=6,27.5,IF(L20=7,25,IF(L20=8,22.5,0))))))))+IF(L20&lt;=8,0,IF(L20&lt;=16,19,IF(L20&lt;=24,13,IF(L20&lt;=32,8,0))))-IF(L20&lt;=8,0,IF(L20&lt;=16,(L20-9)*0.425,IF(L20&lt;=24,(L20-17)*0.425,IF(L20&lt;=32,(L20-25)*0.425,0)))),0)+IF(F20="EČ",IF(L20=1,204,IF(L20=2,156.24,IF(L20=3,123.84,IF(L20=4,72,IF(L20=5,66,IF(L20=6,60,IF(L20=7,54,IF(L20=8,48,0))))))))+IF(L20&lt;=8,0,IF(L20&lt;=16,40,IF(L20&lt;=24,25,0)))-IF(L20&lt;=8,0,IF(L20&lt;=16,(L20-9)*1.02,IF(L20&lt;=24,(L20-17)*1.02,0))),0)+IF(F20="EČneol",IF(L20=1,68,IF(L20=2,51.69,IF(L20=3,40.61,IF(L20=4,13,IF(L20=5,12,IF(L20=6,11,IF(L20=7,10,IF(L20=8,9,0)))))))))+IF(F20="EŽ",IF(L20=1,68,IF(L20=2,47.6,IF(L20=3,36,IF(L20=4,18,IF(L20=5,16.5,IF(L20=6,15,IF(L20=7,13.5,IF(L20=8,12,0))))))))+IF(L20&lt;=8,0,IF(L20&lt;=16,10,IF(L20&lt;=24,6,0)))-IF(L20&lt;=8,0,IF(L20&lt;=16,(L20-9)*0.34,IF(L20&lt;=24,(L20-17)*0.34,0))),0)+IF(F20="PT",IF(L20=1,68,IF(L20=2,52.08,IF(L20=3,41.28,IF(L20=4,24,IF(L20=5,22,IF(L20=6,20,IF(L20=7,18,IF(L20=8,16,0))))))))+IF(L20&lt;=8,0,IF(L20&lt;=16,13,IF(L20&lt;=24,9,IF(L20&lt;=32,4,0))))-IF(L20&lt;=8,0,IF(L20&lt;=16,(L20-9)*0.34,IF(L20&lt;=24,(L20-17)*0.34,IF(L20&lt;=32,(L20-25)*0.34,0)))),0)+IF(F20="JOŽ",IF(L20=1,85,IF(L20=2,59.5,IF(L20=3,45,IF(L20=4,32.5,IF(L20=5,30,IF(L20=6,27.5,IF(L20=7,25,IF(L20=8,22.5,0))))))))+IF(L20&lt;=8,0,IF(L20&lt;=16,19,IF(L20&lt;=24,13,0)))-IF(L20&lt;=8,0,IF(L20&lt;=16,(L20-9)*0.425,IF(L20&lt;=24,(L20-17)*0.425,0))),0)+IF(F20="JPČ",IF(L20=1,68,IF(L20=2,47.6,IF(L20=3,36,IF(L20=4,26,IF(L20=5,24,IF(L20=6,22,IF(L20=7,20,IF(L20=8,18,0))))))))+IF(L20&lt;=8,0,IF(L20&lt;=16,13,IF(L20&lt;=24,9,0)))-IF(L20&lt;=8,0,IF(L20&lt;=16,(L20-9)*0.34,IF(L20&lt;=24,(L20-17)*0.34,0))),0)+IF(F20="JEČ",IF(L20=1,34,IF(L20=2,26.04,IF(L20=3,20.6,IF(L20=4,12,IF(L20=5,11,IF(L20=6,10,IF(L20=7,9,IF(L20=8,8,0))))))))+IF(L20&lt;=8,0,IF(L20&lt;=16,6,0))-IF(L20&lt;=8,0,IF(L20&lt;=16,(L20-9)*0.17,0)),0)+IF(F20="JEOF",IF(L20=1,34,IF(L20=2,26.04,IF(L20=3,20.6,IF(L20=4,12,IF(L20=5,11,IF(L20=6,10,IF(L20=7,9,IF(L20=8,8,0))))))))+IF(L20&lt;=8,0,IF(L20&lt;=16,6,0))-IF(L20&lt;=8,0,IF(L20&lt;=16,(L20-9)*0.17,0)),0)+IF(F20="JnPČ",IF(L20=1,51,IF(L20=2,35.7,IF(L20=3,27,IF(L20=4,19.5,IF(L20=5,18,IF(L20=6,16.5,IF(L20=7,15,IF(L20=8,13.5,0))))))))+IF(L20&lt;=8,0,IF(L20&lt;=16,10,0))-IF(L20&lt;=8,0,IF(L20&lt;=16,(L20-9)*0.255,0)),0)+IF(F20="JnEČ",IF(L20=1,25.5,IF(L20=2,19.53,IF(L20=3,15.48,IF(L20=4,9,IF(L20=5,8.25,IF(L20=6,7.5,IF(L20=7,6.75,IF(L20=8,6,0))))))))+IF(L20&lt;=8,0,IF(L20&lt;=16,5,0))-IF(L20&lt;=8,0,IF(L20&lt;=16,(L20-9)*0.1275,0)),0)+IF(F20="JčPČ",IF(L20=1,21.25,IF(L20=2,14.5,IF(L20=3,11.5,IF(L20=4,7,IF(L20=5,6.5,IF(L20=6,6,IF(L20=7,5.5,IF(L20=8,5,0))))))))+IF(L20&lt;=8,0,IF(L20&lt;=16,4,0))-IF(L20&lt;=8,0,IF(L20&lt;=16,(L20-9)*0.10625,0)),0)+IF(F20="JčEČ",IF(L20=1,17,IF(L20=2,13.02,IF(L20=3,10.32,IF(L20=4,6,IF(L20=5,5.5,IF(L20=6,5,IF(L20=7,4.5,IF(L20=8,4,0))))))))+IF(L20&lt;=8,0,IF(L20&lt;=16,3,0))-IF(L20&lt;=8,0,IF(L20&lt;=16,(L20-9)*0.085,0)),0)+IF(F20="NEAK",IF(L20=1,11.48,IF(L20=2,8.79,IF(L20=3,6.97,IF(L20=4,4.05,IF(L20=5,3.71,IF(L20=6,3.38,IF(L20=7,3.04,IF(L20=8,2.7,0))))))))+IF(L20&lt;=8,0,IF(L20&lt;=16,2,IF(L20&lt;=24,1.3,0)))-IF(L20&lt;=8,0,IF(L20&lt;=16,(L20-9)*0.0574,IF(L20&lt;=24,(L20-17)*0.0574,0))),0))*IF(L20&lt;4,1,IF(OR(F20="PČ",F20="PŽ",F20="PT"),IF(J20&lt;32,J20/32,1),1))* IF(L20&lt;4,1,IF(OR(F20="EČ",F20="EŽ",F20="JOŽ",F20="JPČ",F20="NEAK"),IF(J20&lt;24,J20/24,1),1))*IF(L20&lt;4,1,IF(OR(F20="PČneol",F20="JEČ",F20="JEOF",F20="JnPČ",F20="JnEČ",F20="JčPČ",F20="JčEČ"),IF(J20&lt;16,J20/16,1),1))*IF(L20&lt;4,1,IF(F20="EČneol",IF(J20&lt;8,J20/8,1),1))</f>
        <v>0</v>
      </c>
      <c r="O20" s="12">
        <f t="shared" si="2"/>
        <v>0</v>
      </c>
      <c r="P20" s="5">
        <f t="shared" si="3"/>
        <v>0</v>
      </c>
      <c r="Q20" s="14">
        <f t="shared" si="4"/>
        <v>0</v>
      </c>
      <c r="R20" s="13">
        <f t="shared" si="5"/>
        <v>0</v>
      </c>
    </row>
    <row r="21" spans="1:18" ht="15" hidden="1" customHeight="1">
      <c r="A21" s="1">
        <v>10</v>
      </c>
      <c r="B21" s="18"/>
      <c r="C21" s="15"/>
      <c r="D21" s="18"/>
      <c r="E21" s="18"/>
      <c r="F21" s="22"/>
      <c r="G21" s="28"/>
      <c r="H21" s="18"/>
      <c r="I21" s="23"/>
      <c r="J21" s="18"/>
      <c r="K21" s="22"/>
      <c r="L21" s="18"/>
      <c r="M21" s="18"/>
      <c r="N21" s="4">
        <f t="shared" si="1"/>
        <v>0</v>
      </c>
      <c r="O21" s="12">
        <f t="shared" si="2"/>
        <v>0</v>
      </c>
      <c r="P21" s="5">
        <f t="shared" si="3"/>
        <v>0</v>
      </c>
      <c r="Q21" s="14">
        <f t="shared" si="4"/>
        <v>0</v>
      </c>
      <c r="R21" s="13">
        <f t="shared" si="5"/>
        <v>0</v>
      </c>
    </row>
    <row r="22" spans="1:18" s="11" customFormat="1" ht="15" customHeight="1">
      <c r="A22" s="67" t="s">
        <v>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13">
        <f>SUM(R12:R21)</f>
        <v>16.603200000000001</v>
      </c>
    </row>
    <row r="23" spans="1:18" s="11" customFormat="1" ht="15" customHeight="1">
      <c r="A23" s="65" t="s">
        <v>109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37"/>
    </row>
    <row r="24" spans="1:18" s="11" customFormat="1" ht="15" customHeight="1">
      <c r="A24" s="65" t="s">
        <v>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37"/>
    </row>
    <row r="25" spans="1:18" s="11" customFormat="1" ht="15" customHeight="1">
      <c r="A25" s="65" t="s">
        <v>110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37"/>
    </row>
    <row r="26" spans="1:18" s="11" customFormat="1" ht="15" customHeight="1">
      <c r="A26" s="36">
        <v>1</v>
      </c>
      <c r="B26" s="36" t="s">
        <v>111</v>
      </c>
      <c r="C26" s="15" t="s">
        <v>112</v>
      </c>
      <c r="D26" s="36" t="s">
        <v>101</v>
      </c>
      <c r="E26" s="36">
        <v>1</v>
      </c>
      <c r="F26" s="36" t="s">
        <v>113</v>
      </c>
      <c r="G26" s="36">
        <v>1</v>
      </c>
      <c r="H26" s="36" t="s">
        <v>103</v>
      </c>
      <c r="I26" s="36"/>
      <c r="J26" s="36">
        <v>17</v>
      </c>
      <c r="K26" s="36">
        <v>14</v>
      </c>
      <c r="L26" s="36">
        <v>16</v>
      </c>
      <c r="M26" s="36" t="s">
        <v>108</v>
      </c>
      <c r="N26" s="4">
        <f>(IF(F26="OŽ",IF(L26=1,612,IF(L26=2,473.76,IF(L26=3,380.16,IF(L26=4,201.6,IF(L26=5,187.2,IF(L26=6,172.8,IF(L26=7,165,IF(L26=8,160,0))))))))+IF(L26&lt;=8,0,IF(L26&lt;=16,153,IF(L26&lt;=24,120,IF(L26&lt;=32,89,IF(L26&lt;=48,58,0)))))-IF(L26&lt;=8,0,IF(L26&lt;=16,(L26-9)*3.06,IF(L26&lt;=24,(L26-17)*3.06,IF(L26&lt;=32,(L26-25)*3.06,IF(L26&lt;=48,(L26-33)*3.06,0))))),0)+IF(F26="PČ",IF(L26=1,449,IF(L26=2,314.6,IF(L26=3,238,IF(L26=4,172,IF(L26=5,159,IF(L26=6,145,IF(L26=7,132,IF(L26=8,119,0))))))))+IF(L26&lt;=8,0,IF(L26&lt;=16,88,IF(L26&lt;=24,55,IF(L26&lt;=32,22,0))))-IF(L26&lt;=8,0,IF(L26&lt;=16,(L26-9)*2.245,IF(L26&lt;=24,(L26-17)*2.245,IF(L26&lt;=32,(L26-25)*2.245,0)))),0)+IF(F26="PČneol",IF(L26=1,85,IF(L26=2,64.61,IF(L26=3,50.76,IF(L26=4,16.25,IF(L26=5,15,IF(L26=6,13.75,IF(L26=7,12.5,IF(L26=8,11.25,0))))))))+IF(L26&lt;=8,0,IF(L26&lt;=16,9,0))-IF(L26&lt;=8,0,IF(L26&lt;=16,(L26-9)*0.425,0)),0)+IF(F26="PŽ",IF(L26=1,85,IF(L26=2,59.5,IF(L26=3,45,IF(L26=4,32.5,IF(L26=5,30,IF(L26=6,27.5,IF(L26=7,25,IF(L26=8,22.5,0))))))))+IF(L26&lt;=8,0,IF(L26&lt;=16,19,IF(L26&lt;=24,13,IF(L26&lt;=32,8,0))))-IF(L26&lt;=8,0,IF(L26&lt;=16,(L26-9)*0.425,IF(L26&lt;=24,(L26-17)*0.425,IF(L26&lt;=32,(L26-25)*0.425,0)))),0)+IF(F26="EČ",IF(L26=1,204,IF(L26=2,156.24,IF(L26=3,123.84,IF(L26=4,72,IF(L26=5,66,IF(L26=6,60,IF(L26=7,54,IF(L26=8,48,0))))))))+IF(L26&lt;=8,0,IF(L26&lt;=16,40,IF(L26&lt;=24,25,0)))-IF(L26&lt;=8,0,IF(L26&lt;=16,(L26-9)*1.02,IF(L26&lt;=24,(L26-17)*1.02,0))),0)+IF(F26="EČneol",IF(L26=1,68,IF(L26=2,51.69,IF(L26=3,40.61,IF(L26=4,13,IF(L26=5,12,IF(L26=6,11,IF(L26=7,10,IF(L26=8,9,0)))))))))+IF(F26="EŽ",IF(L26=1,68,IF(L26=2,47.6,IF(L26=3,36,IF(L26=4,18,IF(L26=5,16.5,IF(L26=6,15,IF(L26=7,13.5,IF(L26=8,12,0))))))))+IF(L26&lt;=8,0,IF(L26&lt;=16,10,IF(L26&lt;=24,6,0)))-IF(L26&lt;=8,0,IF(L26&lt;=16,(L26-9)*0.34,IF(L26&lt;=24,(L26-17)*0.34,0))),0)+IF(F26="PT",IF(L26=1,68,IF(L26=2,52.08,IF(L26=3,41.28,IF(L26=4,24,IF(L26=5,22,IF(L26=6,20,IF(L26=7,18,IF(L26=8,16,0))))))))+IF(L26&lt;=8,0,IF(L26&lt;=16,13,IF(L26&lt;=24,9,IF(L26&lt;=32,4,0))))-IF(L26&lt;=8,0,IF(L26&lt;=16,(L26-9)*0.34,IF(L26&lt;=24,(L26-17)*0.34,IF(L26&lt;=32,(L26-25)*0.34,0)))),0)+IF(F26="JOŽ",IF(L26=1,85,IF(L26=2,59.5,IF(L26=3,45,IF(L26=4,32.5,IF(L26=5,30,IF(L26=6,27.5,IF(L26=7,25,IF(L26=8,22.5,0))))))))+IF(L26&lt;=8,0,IF(L26&lt;=16,19,IF(L26&lt;=24,13,0)))-IF(L26&lt;=8,0,IF(L26&lt;=16,(L26-9)*0.425,IF(L26&lt;=24,(L26-17)*0.425,0))),0)+IF(F26="JPČ",IF(L26=1,68,IF(L26=2,47.6,IF(L26=3,36,IF(L26=4,26,IF(L26=5,24,IF(L26=6,22,IF(L26=7,20,IF(L26=8,18,0))))))))+IF(L26&lt;=8,0,IF(L26&lt;=16,13,IF(L26&lt;=24,9,0)))-IF(L26&lt;=8,0,IF(L26&lt;=16,(L26-9)*0.34,IF(L26&lt;=24,(L26-17)*0.34,0))),0)+IF(F26="JEČ",IF(L26=1,34,IF(L26=2,26.04,IF(L26=3,20.6,IF(L26=4,12,IF(L26=5,11,IF(L26=6,10,IF(L26=7,9,IF(L26=8,8,0))))))))+IF(L26&lt;=8,0,IF(L26&lt;=16,6,0))-IF(L26&lt;=8,0,IF(L26&lt;=16,(L26-9)*0.17,0)),0)+IF(F26="JEOF",IF(L26=1,34,IF(L26=2,26.04,IF(L26=3,20.6,IF(L26=4,12,IF(L26=5,11,IF(L26=6,10,IF(L26=7,9,IF(L26=8,8,0))))))))+IF(L26&lt;=8,0,IF(L26&lt;=16,6,0))-IF(L26&lt;=8,0,IF(L26&lt;=16,(L26-9)*0.17,0)),0)+IF(F26="JnPČ",IF(L26=1,51,IF(L26=2,35.7,IF(L26=3,27,IF(L26=4,19.5,IF(L26=5,18,IF(L26=6,16.5,IF(L26=7,15,IF(L26=8,13.5,0))))))))+IF(L26&lt;=8,0,IF(L26&lt;=16,10,0))-IF(L26&lt;=8,0,IF(L26&lt;=16,(L26-9)*0.255,0)),0)+IF(F26="JnEČ",IF(L26=1,25.5,IF(L26=2,19.53,IF(L26=3,15.48,IF(L26=4,9,IF(L26=5,8.25,IF(L26=6,7.5,IF(L26=7,6.75,IF(L26=8,6,0))))))))+IF(L26&lt;=8,0,IF(L26&lt;=16,5,0))-IF(L26&lt;=8,0,IF(L26&lt;=16,(L26-9)*0.1275,0)),0)+IF(F26="JčPČ",IF(L26=1,21.25,IF(L26=2,14.5,IF(L26=3,11.5,IF(L26=4,7,IF(L26=5,6.5,IF(L26=6,6,IF(L26=7,5.5,IF(L26=8,5,0))))))))+IF(L26&lt;=8,0,IF(L26&lt;=16,4,0))-IF(L26&lt;=8,0,IF(L26&lt;=16,(L26-9)*0.10625,0)),0)+IF(F26="JčEČ",IF(L26=1,17,IF(L26=2,13.02,IF(L26=3,10.32,IF(L26=4,6,IF(L26=5,5.5,IF(L26=6,5,IF(L26=7,4.5,IF(L26=8,4,0))))))))+IF(L26&lt;=8,0,IF(L26&lt;=16,3,0))-IF(L26&lt;=8,0,IF(L26&lt;=16,(L26-9)*0.085,0)),0)+IF(F26="NEAK",IF(L26=1,11.48,IF(L26=2,8.79,IF(L26=3,6.97,IF(L26=4,4.05,IF(L26=5,3.71,IF(L26=6,3.38,IF(L26=7,3.04,IF(L26=8,2.7,0))))))))+IF(L26&lt;=8,0,IF(L26&lt;=16,2,IF(L26&lt;=24,1.3,0)))-IF(L26&lt;=8,0,IF(L26&lt;=16,(L26-9)*0.0574,IF(L26&lt;=24,(L26-17)*0.0574,0))),0))*IF(L26&lt;4,1,IF(OR(F26="PČ",F26="PŽ",F26="PT"),IF(J26&lt;32,J26/32,1),1))* IF(L26&lt;4,1,IF(OR(F26="EČ",F26="EŽ",F26="JOŽ",F26="JPČ",F26="NEAK"),IF(J26&lt;24,J26/24,1),1))*IF(L26&lt;4,1,IF(OR(F26="PČneol",F26="JEČ",F26="JEOF",F26="JnPČ",F26="JnEČ",F26="JčPČ",F26="JčEČ"),IF(J26&lt;16,J26/16,1),1))*IF(L26&lt;4,1,IF(F26="EČneol",IF(J26&lt;8,J26/8,1),1))</f>
        <v>4.1074999999999999</v>
      </c>
      <c r="O26" s="12">
        <f t="shared" ref="O26:O49" si="6">IF(F26="OŽ",N26,IF(H26="Ne",IF(J26*0.3&lt;=J26-L26,N26,0),IF(J26*0.1&lt;=J26-L26,N26,0)))</f>
        <v>0</v>
      </c>
      <c r="P26" s="5">
        <f>IF(O26=0,0,IF(F26="OŽ",IF(L26&gt;47,0,IF(J26&gt;47,(48-L26)*1.836,((48-L26)-(48-J26))*1.836)),0)+IF(F26="PČ",IF(L26&gt;31,0,IF(J26&gt;31,(32-L26)*1.347,((32-L26)-(32-J26))*1.347)),0)+ IF(F26="PČneol",IF(L26&gt;15,0,IF(J26&gt;15,(16-L26)*0.255,((16-L26)-(16-J26))*0.255)),0)+IF(F26="PŽ",IF(L26&gt;31,0,IF(J26&gt;31,(32-L26)*0.255,((32-L26)-(32-J26))*0.255)),0)+IF(F26="EČ",IF(L26&gt;23,0,IF(J26&gt;23,(24-L26)*0.612,((24-L26)-(24-J26))*0.612)),0)+IF(F26="EČneol",IF(L26&gt;7,0,IF(J26&gt;7,(8-L26)*0.204,((8-L26)-(8-J26))*0.204)),0)+IF(F26="EŽ",IF(L26&gt;23,0,IF(J26&gt;23,(24-L26)*0.204,((24-L26)-(24-J26))*0.204)),0)+IF(F26="PT",IF(L26&gt;31,0,IF(J26&gt;31,(32-L26)*0.204,((32-L26)-(32-J26))*0.204)),0)+IF(F26="JOŽ",IF(L26&gt;23,0,IF(J26&gt;23,(24-L26)*0.255,((24-L26)-(24-J26))*0.255)),0)+IF(F26="JPČ",IF(L26&gt;23,0,IF(J26&gt;23,(24-L26)*0.204,((24-L26)-(24-J26))*0.204)),0)+IF(F26="JEČ",IF(L26&gt;15,0,IF(J26&gt;15,(16-L26)*0.102,((16-L26)-(16-J26))*0.102)),0)+IF(F26="JEOF",IF(L26&gt;15,0,IF(J26&gt;15,(16-L26)*0.102,((16-L26)-(16-J26))*0.102)),0)+IF(F26="JnPČ",IF(L26&gt;15,0,IF(J26&gt;15,(16-L26)*0.153,((16-L26)-(16-J26))*0.153)),0)+IF(F26="JnEČ",IF(L26&gt;15,0,IF(J26&gt;15,(16-L26)*0.0765,((16-L26)-(16-J26))*0.0765)),0)+IF(F26="JčPČ",IF(L26&gt;15,0,IF(J26&gt;15,(16-L26)*0.06375,((16-L26)-(16-J26))*0.06375)),0)+IF(F26="JčEČ",IF(L26&gt;15,0,IF(J26&gt;15,(16-L26)*0.051,((16-L26)-(16-J26))*0.051)),0)+IF(F26="NEAK",IF(L26&gt;23,0,IF(J26&gt;23,(24-L26)*0.03444,((24-L26)-(24-J26))*0.03444)),0))</f>
        <v>0</v>
      </c>
      <c r="Q26" s="14">
        <f>IF(ISERROR(P26*100/N26),0,(P26*100/N26))</f>
        <v>0</v>
      </c>
      <c r="R26" s="13">
        <f>IF(Q26&lt;=30,O26+P26,O26+O26*0.3)*IF(G26=1,0.4,IF(G26=2,0.75,IF(G26="1 (kas 4 m. 1 k. nerengiamos)",0.52,1)))*IF(D26="olimpinė",1,IF(M26="Ne",0.5,1))*IF(D26="olimpinė",1,IF(J26&lt;8,0,1))*E26*IF(D26="olimpinė",1,IF(K26&lt;16,0,1))*IF(I26&lt;=1,1,1/I26)*IF(OR(A16="Lietuvos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7" spans="1:18" s="11" customFormat="1" ht="15" customHeight="1">
      <c r="A27" s="36">
        <v>2</v>
      </c>
      <c r="B27" s="36" t="s">
        <v>111</v>
      </c>
      <c r="C27" s="15" t="s">
        <v>112</v>
      </c>
      <c r="D27" s="36" t="s">
        <v>101</v>
      </c>
      <c r="E27" s="36">
        <v>1</v>
      </c>
      <c r="F27" s="36" t="s">
        <v>113</v>
      </c>
      <c r="G27" s="36">
        <v>1</v>
      </c>
      <c r="H27" s="36" t="s">
        <v>103</v>
      </c>
      <c r="I27" s="36"/>
      <c r="J27" s="36">
        <v>17</v>
      </c>
      <c r="K27" s="36">
        <v>14</v>
      </c>
      <c r="L27" s="36">
        <v>14</v>
      </c>
      <c r="M27" s="36" t="s">
        <v>108</v>
      </c>
      <c r="N27" s="4">
        <f t="shared" ref="N27:N47" si="7">(IF(F27="OŽ",IF(L27=1,612,IF(L27=2,473.76,IF(L27=3,380.16,IF(L27=4,201.6,IF(L27=5,187.2,IF(L27=6,172.8,IF(L27=7,165,IF(L27=8,160,0))))))))+IF(L27&lt;=8,0,IF(L27&lt;=16,153,IF(L27&lt;=24,120,IF(L27&lt;=32,89,IF(L27&lt;=48,58,0)))))-IF(L27&lt;=8,0,IF(L27&lt;=16,(L27-9)*3.06,IF(L27&lt;=24,(L27-17)*3.06,IF(L27&lt;=32,(L27-25)*3.06,IF(L27&lt;=48,(L27-33)*3.06,0))))),0)+IF(F27="PČ",IF(L27=1,449,IF(L27=2,314.6,IF(L27=3,238,IF(L27=4,172,IF(L27=5,159,IF(L27=6,145,IF(L27=7,132,IF(L27=8,119,0))))))))+IF(L27&lt;=8,0,IF(L27&lt;=16,88,IF(L27&lt;=24,55,IF(L27&lt;=32,22,0))))-IF(L27&lt;=8,0,IF(L27&lt;=16,(L27-9)*2.245,IF(L27&lt;=24,(L27-17)*2.245,IF(L27&lt;=32,(L27-25)*2.245,0)))),0)+IF(F27="PČneol",IF(L27=1,85,IF(L27=2,64.61,IF(L27=3,50.76,IF(L27=4,16.25,IF(L27=5,15,IF(L27=6,13.75,IF(L27=7,12.5,IF(L27=8,11.25,0))))))))+IF(L27&lt;=8,0,IF(L27&lt;=16,9,0))-IF(L27&lt;=8,0,IF(L27&lt;=16,(L27-9)*0.425,0)),0)+IF(F27="PŽ",IF(L27=1,85,IF(L27=2,59.5,IF(L27=3,45,IF(L27=4,32.5,IF(L27=5,30,IF(L27=6,27.5,IF(L27=7,25,IF(L27=8,22.5,0))))))))+IF(L27&lt;=8,0,IF(L27&lt;=16,19,IF(L27&lt;=24,13,IF(L27&lt;=32,8,0))))-IF(L27&lt;=8,0,IF(L27&lt;=16,(L27-9)*0.425,IF(L27&lt;=24,(L27-17)*0.425,IF(L27&lt;=32,(L27-25)*0.425,0)))),0)+IF(F27="EČ",IF(L27=1,204,IF(L27=2,156.24,IF(L27=3,123.84,IF(L27=4,72,IF(L27=5,66,IF(L27=6,60,IF(L27=7,54,IF(L27=8,48,0))))))))+IF(L27&lt;=8,0,IF(L27&lt;=16,40,IF(L27&lt;=24,25,0)))-IF(L27&lt;=8,0,IF(L27&lt;=16,(L27-9)*1.02,IF(L27&lt;=24,(L27-17)*1.02,0))),0)+IF(F27="EČneol",IF(L27=1,68,IF(L27=2,51.69,IF(L27=3,40.61,IF(L27=4,13,IF(L27=5,12,IF(L27=6,11,IF(L27=7,10,IF(L27=8,9,0)))))))))+IF(F27="EŽ",IF(L27=1,68,IF(L27=2,47.6,IF(L27=3,36,IF(L27=4,18,IF(L27=5,16.5,IF(L27=6,15,IF(L27=7,13.5,IF(L27=8,12,0))))))))+IF(L27&lt;=8,0,IF(L27&lt;=16,10,IF(L27&lt;=24,6,0)))-IF(L27&lt;=8,0,IF(L27&lt;=16,(L27-9)*0.34,IF(L27&lt;=24,(L27-17)*0.34,0))),0)+IF(F27="PT",IF(L27=1,68,IF(L27=2,52.08,IF(L27=3,41.28,IF(L27=4,24,IF(L27=5,22,IF(L27=6,20,IF(L27=7,18,IF(L27=8,16,0))))))))+IF(L27&lt;=8,0,IF(L27&lt;=16,13,IF(L27&lt;=24,9,IF(L27&lt;=32,4,0))))-IF(L27&lt;=8,0,IF(L27&lt;=16,(L27-9)*0.34,IF(L27&lt;=24,(L27-17)*0.34,IF(L27&lt;=32,(L27-25)*0.34,0)))),0)+IF(F27="JOŽ",IF(L27=1,85,IF(L27=2,59.5,IF(L27=3,45,IF(L27=4,32.5,IF(L27=5,30,IF(L27=6,27.5,IF(L27=7,25,IF(L27=8,22.5,0))))))))+IF(L27&lt;=8,0,IF(L27&lt;=16,19,IF(L27&lt;=24,13,0)))-IF(L27&lt;=8,0,IF(L27&lt;=16,(L27-9)*0.425,IF(L27&lt;=24,(L27-17)*0.425,0))),0)+IF(F27="JPČ",IF(L27=1,68,IF(L27=2,47.6,IF(L27=3,36,IF(L27=4,26,IF(L27=5,24,IF(L27=6,22,IF(L27=7,20,IF(L27=8,18,0))))))))+IF(L27&lt;=8,0,IF(L27&lt;=16,13,IF(L27&lt;=24,9,0)))-IF(L27&lt;=8,0,IF(L27&lt;=16,(L27-9)*0.34,IF(L27&lt;=24,(L27-17)*0.34,0))),0)+IF(F27="JEČ",IF(L27=1,34,IF(L27=2,26.04,IF(L27=3,20.6,IF(L27=4,12,IF(L27=5,11,IF(L27=6,10,IF(L27=7,9,IF(L27=8,8,0))))))))+IF(L27&lt;=8,0,IF(L27&lt;=16,6,0))-IF(L27&lt;=8,0,IF(L27&lt;=16,(L27-9)*0.17,0)),0)+IF(F27="JEOF",IF(L27=1,34,IF(L27=2,26.04,IF(L27=3,20.6,IF(L27=4,12,IF(L27=5,11,IF(L27=6,10,IF(L27=7,9,IF(L27=8,8,0))))))))+IF(L27&lt;=8,0,IF(L27&lt;=16,6,0))-IF(L27&lt;=8,0,IF(L27&lt;=16,(L27-9)*0.17,0)),0)+IF(F27="JnPČ",IF(L27=1,51,IF(L27=2,35.7,IF(L27=3,27,IF(L27=4,19.5,IF(L27=5,18,IF(L27=6,16.5,IF(L27=7,15,IF(L27=8,13.5,0))))))))+IF(L27&lt;=8,0,IF(L27&lt;=16,10,0))-IF(L27&lt;=8,0,IF(L27&lt;=16,(L27-9)*0.255,0)),0)+IF(F27="JnEČ",IF(L27=1,25.5,IF(L27=2,19.53,IF(L27=3,15.48,IF(L27=4,9,IF(L27=5,8.25,IF(L27=6,7.5,IF(L27=7,6.75,IF(L27=8,6,0))))))))+IF(L27&lt;=8,0,IF(L27&lt;=16,5,0))-IF(L27&lt;=8,0,IF(L27&lt;=16,(L27-9)*0.1275,0)),0)+IF(F27="JčPČ",IF(L27=1,21.25,IF(L27=2,14.5,IF(L27=3,11.5,IF(L27=4,7,IF(L27=5,6.5,IF(L27=6,6,IF(L27=7,5.5,IF(L27=8,5,0))))))))+IF(L27&lt;=8,0,IF(L27&lt;=16,4,0))-IF(L27&lt;=8,0,IF(L27&lt;=16,(L27-9)*0.10625,0)),0)+IF(F27="JčEČ",IF(L27=1,17,IF(L27=2,13.02,IF(L27=3,10.32,IF(L27=4,6,IF(L27=5,5.5,IF(L27=6,5,IF(L27=7,4.5,IF(L27=8,4,0))))))))+IF(L27&lt;=8,0,IF(L27&lt;=16,3,0))-IF(L27&lt;=8,0,IF(L27&lt;=16,(L27-9)*0.085,0)),0)+IF(F27="NEAK",IF(L27=1,11.48,IF(L27=2,8.79,IF(L27=3,6.97,IF(L27=4,4.05,IF(L27=5,3.71,IF(L27=6,3.38,IF(L27=7,3.04,IF(L27=8,2.7,0))))))))+IF(L27&lt;=8,0,IF(L27&lt;=16,2,IF(L27&lt;=24,1.3,0)))-IF(L27&lt;=8,0,IF(L27&lt;=16,(L27-9)*0.0574,IF(L27&lt;=24,(L27-17)*0.0574,0))),0))*IF(L27&lt;4,1,IF(OR(F27="PČ",F27="PŽ",F27="PT"),IF(J27&lt;32,J27/32,1),1))* IF(L27&lt;4,1,IF(OR(F27="EČ",F27="EŽ",F27="JOŽ",F27="JPČ",F27="NEAK"),IF(J27&lt;24,J27/24,1),1))*IF(L27&lt;4,1,IF(OR(F27="PČneol",F27="JEČ",F27="JEOF",F27="JnPČ",F27="JnEČ",F27="JčPČ",F27="JčEČ"),IF(J27&lt;16,J27/16,1),1))*IF(L27&lt;4,1,IF(F27="EČneol",IF(J27&lt;8,J27/8,1),1))</f>
        <v>4.3624999999999998</v>
      </c>
      <c r="O27" s="12">
        <f t="shared" si="6"/>
        <v>0</v>
      </c>
      <c r="P27" s="5">
        <f t="shared" ref="P27:P49" si="8">IF(O27=0,0,IF(F27="OŽ",IF(L27&gt;47,0,IF(J27&gt;47,(48-L27)*1.836,((48-L27)-(48-J27))*1.836)),0)+IF(F27="PČ",IF(L27&gt;31,0,IF(J27&gt;31,(32-L27)*1.347,((32-L27)-(32-J27))*1.347)),0)+ IF(F27="PČneol",IF(L27&gt;15,0,IF(J27&gt;15,(16-L27)*0.255,((16-L27)-(16-J27))*0.255)),0)+IF(F27="PŽ",IF(L27&gt;31,0,IF(J27&gt;31,(32-L27)*0.255,((32-L27)-(32-J27))*0.255)),0)+IF(F27="EČ",IF(L27&gt;23,0,IF(J27&gt;23,(24-L27)*0.612,((24-L27)-(24-J27))*0.612)),0)+IF(F27="EČneol",IF(L27&gt;7,0,IF(J27&gt;7,(8-L27)*0.204,((8-L27)-(8-J27))*0.204)),0)+IF(F27="EŽ",IF(L27&gt;23,0,IF(J27&gt;23,(24-L27)*0.204,((24-L27)-(24-J27))*0.204)),0)+IF(F27="PT",IF(L27&gt;31,0,IF(J27&gt;31,(32-L27)*0.204,((32-L27)-(32-J27))*0.204)),0)+IF(F27="JOŽ",IF(L27&gt;23,0,IF(J27&gt;23,(24-L27)*0.255,((24-L27)-(24-J27))*0.255)),0)+IF(F27="JPČ",IF(L27&gt;23,0,IF(J27&gt;23,(24-L27)*0.204,((24-L27)-(24-J27))*0.204)),0)+IF(F27="JEČ",IF(L27&gt;15,0,IF(J27&gt;15,(16-L27)*0.102,((16-L27)-(16-J27))*0.102)),0)+IF(F27="JEOF",IF(L27&gt;15,0,IF(J27&gt;15,(16-L27)*0.102,((16-L27)-(16-J27))*0.102)),0)+IF(F27="JnPČ",IF(L27&gt;15,0,IF(J27&gt;15,(16-L27)*0.153,((16-L27)-(16-J27))*0.153)),0)+IF(F27="JnEČ",IF(L27&gt;15,0,IF(J27&gt;15,(16-L27)*0.0765,((16-L27)-(16-J27))*0.0765)),0)+IF(F27="JčPČ",IF(L27&gt;15,0,IF(J27&gt;15,(16-L27)*0.06375,((16-L27)-(16-J27))*0.06375)),0)+IF(F27="JčEČ",IF(L27&gt;15,0,IF(J27&gt;15,(16-L27)*0.051,((16-L27)-(16-J27))*0.051)),0)+IF(F27="NEAK",IF(L27&gt;23,0,IF(J27&gt;23,(24-L27)*0.03444,((24-L27)-(24-J27))*0.03444)),0))</f>
        <v>0</v>
      </c>
      <c r="Q27" s="14">
        <f t="shared" ref="Q27" si="9">IF(ISERROR(P27*100/N27),0,(P27*100/N27))</f>
        <v>0</v>
      </c>
      <c r="R27" s="13">
        <f>IF(Q27&lt;=30,O27+P27,O27+O27*0.3)*IF(G27=1,0.4,IF(G27=2,0.75,IF(G27="1 (kas 4 m. 1 k. nerengiamos)",0.52,1)))*IF(D27="olimpinė",1,IF(M27="Ne",0.5,1))*IF(D27="olimpinė",1,IF(J27&lt;8,0,1))*E27*IF(D27="olimpinė",1,IF(K27&lt;16,0,1))*IF(I27&lt;=1,1,1/I27)*IF(OR(A17="Lietuvos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28" spans="1:18" s="11" customFormat="1" ht="15" customHeight="1">
      <c r="A28" s="36">
        <v>3</v>
      </c>
      <c r="B28" s="36" t="s">
        <v>111</v>
      </c>
      <c r="C28" s="15" t="s">
        <v>112</v>
      </c>
      <c r="D28" s="36" t="s">
        <v>104</v>
      </c>
      <c r="E28" s="36">
        <v>1</v>
      </c>
      <c r="F28" s="36" t="s">
        <v>113</v>
      </c>
      <c r="G28" s="36">
        <v>1</v>
      </c>
      <c r="H28" s="36" t="s">
        <v>103</v>
      </c>
      <c r="I28" s="36"/>
      <c r="J28" s="36">
        <v>17</v>
      </c>
      <c r="K28" s="36">
        <v>14</v>
      </c>
      <c r="L28" s="36">
        <v>15</v>
      </c>
      <c r="M28" s="36" t="s">
        <v>108</v>
      </c>
      <c r="N28" s="4">
        <f t="shared" ref="N28:N41" si="10">(IF(F28="OŽ",IF(L28=1,612,IF(L28=2,473.76,IF(L28=3,380.16,IF(L28=4,201.6,IF(L28=5,187.2,IF(L28=6,172.8,IF(L28=7,165,IF(L28=8,160,0))))))))+IF(L28&lt;=8,0,IF(L28&lt;=16,153,IF(L28&lt;=24,120,IF(L28&lt;=32,89,IF(L28&lt;=48,58,0)))))-IF(L28&lt;=8,0,IF(L28&lt;=16,(L28-9)*3.06,IF(L28&lt;=24,(L28-17)*3.06,IF(L28&lt;=32,(L28-25)*3.06,IF(L28&lt;=48,(L28-33)*3.06,0))))),0)+IF(F28="PČ",IF(L28=1,449,IF(L28=2,314.6,IF(L28=3,238,IF(L28=4,172,IF(L28=5,159,IF(L28=6,145,IF(L28=7,132,IF(L28=8,119,0))))))))+IF(L28&lt;=8,0,IF(L28&lt;=16,88,IF(L28&lt;=24,55,IF(L28&lt;=32,22,0))))-IF(L28&lt;=8,0,IF(L28&lt;=16,(L28-9)*2.245,IF(L28&lt;=24,(L28-17)*2.245,IF(L28&lt;=32,(L28-25)*2.245,0)))),0)+IF(F28="PČneol",IF(L28=1,85,IF(L28=2,64.61,IF(L28=3,50.76,IF(L28=4,16.25,IF(L28=5,15,IF(L28=6,13.75,IF(L28=7,12.5,IF(L28=8,11.25,0))))))))+IF(L28&lt;=8,0,IF(L28&lt;=16,9,0))-IF(L28&lt;=8,0,IF(L28&lt;=16,(L28-9)*0.425,0)),0)+IF(F28="PŽ",IF(L28=1,85,IF(L28=2,59.5,IF(L28=3,45,IF(L28=4,32.5,IF(L28=5,30,IF(L28=6,27.5,IF(L28=7,25,IF(L28=8,22.5,0))))))))+IF(L28&lt;=8,0,IF(L28&lt;=16,19,IF(L28&lt;=24,13,IF(L28&lt;=32,8,0))))-IF(L28&lt;=8,0,IF(L28&lt;=16,(L28-9)*0.425,IF(L28&lt;=24,(L28-17)*0.425,IF(L28&lt;=32,(L28-25)*0.425,0)))),0)+IF(F28="EČ",IF(L28=1,204,IF(L28=2,156.24,IF(L28=3,123.84,IF(L28=4,72,IF(L28=5,66,IF(L28=6,60,IF(L28=7,54,IF(L28=8,48,0))))))))+IF(L28&lt;=8,0,IF(L28&lt;=16,40,IF(L28&lt;=24,25,0)))-IF(L28&lt;=8,0,IF(L28&lt;=16,(L28-9)*1.02,IF(L28&lt;=24,(L28-17)*1.02,0))),0)+IF(F28="EČneol",IF(L28=1,68,IF(L28=2,51.69,IF(L28=3,40.61,IF(L28=4,13,IF(L28=5,12,IF(L28=6,11,IF(L28=7,10,IF(L28=8,9,0)))))))))+IF(F28="EŽ",IF(L28=1,68,IF(L28=2,47.6,IF(L28=3,36,IF(L28=4,18,IF(L28=5,16.5,IF(L28=6,15,IF(L28=7,13.5,IF(L28=8,12,0))))))))+IF(L28&lt;=8,0,IF(L28&lt;=16,10,IF(L28&lt;=24,6,0)))-IF(L28&lt;=8,0,IF(L28&lt;=16,(L28-9)*0.34,IF(L28&lt;=24,(L28-17)*0.34,0))),0)+IF(F28="PT",IF(L28=1,68,IF(L28=2,52.08,IF(L28=3,41.28,IF(L28=4,24,IF(L28=5,22,IF(L28=6,20,IF(L28=7,18,IF(L28=8,16,0))))))))+IF(L28&lt;=8,0,IF(L28&lt;=16,13,IF(L28&lt;=24,9,IF(L28&lt;=32,4,0))))-IF(L28&lt;=8,0,IF(L28&lt;=16,(L28-9)*0.34,IF(L28&lt;=24,(L28-17)*0.34,IF(L28&lt;=32,(L28-25)*0.34,0)))),0)+IF(F28="JOŽ",IF(L28=1,85,IF(L28=2,59.5,IF(L28=3,45,IF(L28=4,32.5,IF(L28=5,30,IF(L28=6,27.5,IF(L28=7,25,IF(L28=8,22.5,0))))))))+IF(L28&lt;=8,0,IF(L28&lt;=16,19,IF(L28&lt;=24,13,0)))-IF(L28&lt;=8,0,IF(L28&lt;=16,(L28-9)*0.425,IF(L28&lt;=24,(L28-17)*0.425,0))),0)+IF(F28="JPČ",IF(L28=1,68,IF(L28=2,47.6,IF(L28=3,36,IF(L28=4,26,IF(L28=5,24,IF(L28=6,22,IF(L28=7,20,IF(L28=8,18,0))))))))+IF(L28&lt;=8,0,IF(L28&lt;=16,13,IF(L28&lt;=24,9,0)))-IF(L28&lt;=8,0,IF(L28&lt;=16,(L28-9)*0.34,IF(L28&lt;=24,(L28-17)*0.34,0))),0)+IF(F28="JEČ",IF(L28=1,34,IF(L28=2,26.04,IF(L28=3,20.6,IF(L28=4,12,IF(L28=5,11,IF(L28=6,10,IF(L28=7,9,IF(L28=8,8,0))))))))+IF(L28&lt;=8,0,IF(L28&lt;=16,6,0))-IF(L28&lt;=8,0,IF(L28&lt;=16,(L28-9)*0.17,0)),0)+IF(F28="JEOF",IF(L28=1,34,IF(L28=2,26.04,IF(L28=3,20.6,IF(L28=4,12,IF(L28=5,11,IF(L28=6,10,IF(L28=7,9,IF(L28=8,8,0))))))))+IF(L28&lt;=8,0,IF(L28&lt;=16,6,0))-IF(L28&lt;=8,0,IF(L28&lt;=16,(L28-9)*0.17,0)),0)+IF(F28="JnPČ",IF(L28=1,51,IF(L28=2,35.7,IF(L28=3,27,IF(L28=4,19.5,IF(L28=5,18,IF(L28=6,16.5,IF(L28=7,15,IF(L28=8,13.5,0))))))))+IF(L28&lt;=8,0,IF(L28&lt;=16,10,0))-IF(L28&lt;=8,0,IF(L28&lt;=16,(L28-9)*0.255,0)),0)+IF(F28="JnEČ",IF(L28=1,25.5,IF(L28=2,19.53,IF(L28=3,15.48,IF(L28=4,9,IF(L28=5,8.25,IF(L28=6,7.5,IF(L28=7,6.75,IF(L28=8,6,0))))))))+IF(L28&lt;=8,0,IF(L28&lt;=16,5,0))-IF(L28&lt;=8,0,IF(L28&lt;=16,(L28-9)*0.1275,0)),0)+IF(F28="JčPČ",IF(L28=1,21.25,IF(L28=2,14.5,IF(L28=3,11.5,IF(L28=4,7,IF(L28=5,6.5,IF(L28=6,6,IF(L28=7,5.5,IF(L28=8,5,0))))))))+IF(L28&lt;=8,0,IF(L28&lt;=16,4,0))-IF(L28&lt;=8,0,IF(L28&lt;=16,(L28-9)*0.10625,0)),0)+IF(F28="JčEČ",IF(L28=1,17,IF(L28=2,13.02,IF(L28=3,10.32,IF(L28=4,6,IF(L28=5,5.5,IF(L28=6,5,IF(L28=7,4.5,IF(L28=8,4,0))))))))+IF(L28&lt;=8,0,IF(L28&lt;=16,3,0))-IF(L28&lt;=8,0,IF(L28&lt;=16,(L28-9)*0.085,0)),0)+IF(F28="NEAK",IF(L28=1,11.48,IF(L28=2,8.79,IF(L28=3,6.97,IF(L28=4,4.05,IF(L28=5,3.71,IF(L28=6,3.38,IF(L28=7,3.04,IF(L28=8,2.7,0))))))))+IF(L28&lt;=8,0,IF(L28&lt;=16,2,IF(L28&lt;=24,1.3,0)))-IF(L28&lt;=8,0,IF(L28&lt;=16,(L28-9)*0.0574,IF(L28&lt;=24,(L28-17)*0.0574,0))),0))*IF(L28&lt;4,1,IF(OR(F28="PČ",F28="PŽ",F28="PT"),IF(J28&lt;32,J28/32,1),1))* IF(L28&lt;4,1,IF(OR(F28="EČ",F28="EŽ",F28="JOŽ",F28="JPČ",F28="NEAK"),IF(J28&lt;24,J28/24,1),1))*IF(L28&lt;4,1,IF(OR(F28="PČneol",F28="JEČ",F28="JEOF",F28="JnPČ",F28="JnEČ",F28="JčPČ",F28="JčEČ"),IF(J28&lt;16,J28/16,1),1))*IF(L28&lt;4,1,IF(F28="EČneol",IF(J28&lt;8,J28/8,1),1))</f>
        <v>4.2350000000000003</v>
      </c>
      <c r="O28" s="12">
        <f t="shared" ref="O28:O41" si="11">IF(F28="OŽ",N28,IF(H28="Ne",IF(J28*0.3&lt;=J28-L28,N28,0),IF(J28*0.1&lt;=J28-L28,N28,0)))</f>
        <v>0</v>
      </c>
      <c r="P28" s="5">
        <f t="shared" ref="P28:P41" si="12">IF(O28=0,0,IF(F28="OŽ",IF(L28&gt;47,0,IF(J28&gt;47,(48-L28)*1.836,((48-L28)-(48-J28))*1.836)),0)+IF(F28="PČ",IF(L28&gt;31,0,IF(J28&gt;31,(32-L28)*1.347,((32-L28)-(32-J28))*1.347)),0)+ IF(F28="PČneol",IF(L28&gt;15,0,IF(J28&gt;15,(16-L28)*0.255,((16-L28)-(16-J28))*0.255)),0)+IF(F28="PŽ",IF(L28&gt;31,0,IF(J28&gt;31,(32-L28)*0.255,((32-L28)-(32-J28))*0.255)),0)+IF(F28="EČ",IF(L28&gt;23,0,IF(J28&gt;23,(24-L28)*0.612,((24-L28)-(24-J28))*0.612)),0)+IF(F28="EČneol",IF(L28&gt;7,0,IF(J28&gt;7,(8-L28)*0.204,((8-L28)-(8-J28))*0.204)),0)+IF(F28="EŽ",IF(L28&gt;23,0,IF(J28&gt;23,(24-L28)*0.204,((24-L28)-(24-J28))*0.204)),0)+IF(F28="PT",IF(L28&gt;31,0,IF(J28&gt;31,(32-L28)*0.204,((32-L28)-(32-J28))*0.204)),0)+IF(F28="JOŽ",IF(L28&gt;23,0,IF(J28&gt;23,(24-L28)*0.255,((24-L28)-(24-J28))*0.255)),0)+IF(F28="JPČ",IF(L28&gt;23,0,IF(J28&gt;23,(24-L28)*0.204,((24-L28)-(24-J28))*0.204)),0)+IF(F28="JEČ",IF(L28&gt;15,0,IF(J28&gt;15,(16-L28)*0.102,((16-L28)-(16-J28))*0.102)),0)+IF(F28="JEOF",IF(L28&gt;15,0,IF(J28&gt;15,(16-L28)*0.102,((16-L28)-(16-J28))*0.102)),0)+IF(F28="JnPČ",IF(L28&gt;15,0,IF(J28&gt;15,(16-L28)*0.153,((16-L28)-(16-J28))*0.153)),0)+IF(F28="JnEČ",IF(L28&gt;15,0,IF(J28&gt;15,(16-L28)*0.0765,((16-L28)-(16-J28))*0.0765)),0)+IF(F28="JčPČ",IF(L28&gt;15,0,IF(J28&gt;15,(16-L28)*0.06375,((16-L28)-(16-J28))*0.06375)),0)+IF(F28="JčEČ",IF(L28&gt;15,0,IF(J28&gt;15,(16-L28)*0.051,((16-L28)-(16-J28))*0.051)),0)+IF(F28="NEAK",IF(L28&gt;23,0,IF(J28&gt;23,(24-L28)*0.03444,((24-L28)-(24-J28))*0.03444)),0))</f>
        <v>0</v>
      </c>
      <c r="Q28" s="14">
        <f t="shared" ref="Q28:Q41" si="13">IF(ISERROR(P28*100/N28),0,(P28*100/N28))</f>
        <v>0</v>
      </c>
      <c r="R28" s="13">
        <f t="shared" ref="R28:R41" si="14">IF(Q28&lt;=30,O28+P28,O28+O28*0.3)*IF(G28=1,0.4,IF(G28=2,0.75,IF(G28="1 (kas 4 m. 1 k. nerengiamos)",0.52,1)))*IF(D28="olimpinė",1,IF(M28="Ne",0.5,1))*IF(D28="olimpinė",1,IF(J28&lt;8,0,1))*E28*IF(D28="olimpinė",1,IF(K28&lt;16,0,1))*IF(I28&lt;=1,1,1/I28)*IF(OR(A18="Lietuvos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29" spans="1:18" s="11" customFormat="1" ht="15" customHeight="1">
      <c r="A29" s="36">
        <v>4</v>
      </c>
      <c r="B29" s="36" t="s">
        <v>114</v>
      </c>
      <c r="C29" s="15" t="s">
        <v>115</v>
      </c>
      <c r="D29" s="36" t="s">
        <v>101</v>
      </c>
      <c r="E29" s="36">
        <v>1</v>
      </c>
      <c r="F29" s="36" t="s">
        <v>113</v>
      </c>
      <c r="G29" s="36">
        <v>1</v>
      </c>
      <c r="H29" s="36" t="s">
        <v>103</v>
      </c>
      <c r="I29" s="36"/>
      <c r="J29" s="36">
        <v>18</v>
      </c>
      <c r="K29" s="36">
        <v>13</v>
      </c>
      <c r="L29" s="36">
        <v>11</v>
      </c>
      <c r="M29" s="36" t="s">
        <v>108</v>
      </c>
      <c r="N29" s="4">
        <f t="shared" si="10"/>
        <v>4.7450000000000001</v>
      </c>
      <c r="O29" s="12">
        <f t="shared" si="11"/>
        <v>4.7450000000000001</v>
      </c>
      <c r="P29" s="5">
        <f t="shared" si="12"/>
        <v>0.38250000000000001</v>
      </c>
      <c r="Q29" s="14">
        <f t="shared" si="13"/>
        <v>8.0611169652265549</v>
      </c>
      <c r="R29" s="13">
        <f t="shared" si="14"/>
        <v>0</v>
      </c>
    </row>
    <row r="30" spans="1:18" s="11" customFormat="1" ht="15" customHeight="1">
      <c r="A30" s="36">
        <v>5</v>
      </c>
      <c r="B30" s="36" t="s">
        <v>114</v>
      </c>
      <c r="C30" s="15" t="s">
        <v>115</v>
      </c>
      <c r="D30" s="36" t="s">
        <v>101</v>
      </c>
      <c r="E30" s="36">
        <v>1</v>
      </c>
      <c r="F30" s="36" t="s">
        <v>113</v>
      </c>
      <c r="G30" s="36">
        <v>1</v>
      </c>
      <c r="H30" s="36" t="s">
        <v>103</v>
      </c>
      <c r="I30" s="36"/>
      <c r="J30" s="36">
        <v>18</v>
      </c>
      <c r="K30" s="36">
        <v>13</v>
      </c>
      <c r="L30" s="36">
        <v>10</v>
      </c>
      <c r="M30" s="36" t="s">
        <v>108</v>
      </c>
      <c r="N30" s="4">
        <f t="shared" si="10"/>
        <v>4.8724999999999996</v>
      </c>
      <c r="O30" s="12">
        <f t="shared" si="11"/>
        <v>4.8724999999999996</v>
      </c>
      <c r="P30" s="5">
        <f t="shared" si="12"/>
        <v>0.45899999999999996</v>
      </c>
      <c r="Q30" s="14">
        <f t="shared" si="13"/>
        <v>9.4202154951257064</v>
      </c>
      <c r="R30" s="13">
        <f t="shared" si="14"/>
        <v>0</v>
      </c>
    </row>
    <row r="31" spans="1:18" s="11" customFormat="1" ht="15" customHeight="1">
      <c r="A31" s="36">
        <v>6</v>
      </c>
      <c r="B31" s="36" t="s">
        <v>114</v>
      </c>
      <c r="C31" s="15" t="s">
        <v>115</v>
      </c>
      <c r="D31" s="36" t="s">
        <v>104</v>
      </c>
      <c r="E31" s="36">
        <v>1</v>
      </c>
      <c r="F31" s="36" t="s">
        <v>113</v>
      </c>
      <c r="G31" s="36">
        <v>1</v>
      </c>
      <c r="H31" s="36" t="s">
        <v>103</v>
      </c>
      <c r="I31" s="36"/>
      <c r="J31" s="36">
        <v>18</v>
      </c>
      <c r="K31" s="36">
        <v>13</v>
      </c>
      <c r="L31" s="36">
        <v>11</v>
      </c>
      <c r="M31" s="36" t="s">
        <v>108</v>
      </c>
      <c r="N31" s="4">
        <f t="shared" si="10"/>
        <v>4.7450000000000001</v>
      </c>
      <c r="O31" s="12">
        <f t="shared" si="11"/>
        <v>4.7450000000000001</v>
      </c>
      <c r="P31" s="5">
        <f t="shared" si="12"/>
        <v>0.38250000000000001</v>
      </c>
      <c r="Q31" s="14">
        <f t="shared" si="13"/>
        <v>8.0611169652265549</v>
      </c>
      <c r="R31" s="13">
        <f t="shared" si="14"/>
        <v>2.0510000000000002</v>
      </c>
    </row>
    <row r="32" spans="1:18" s="11" customFormat="1" ht="15" customHeight="1">
      <c r="A32" s="36">
        <v>7</v>
      </c>
      <c r="B32" s="36" t="s">
        <v>116</v>
      </c>
      <c r="C32" s="15" t="s">
        <v>115</v>
      </c>
      <c r="D32" s="36" t="s">
        <v>101</v>
      </c>
      <c r="E32" s="36">
        <v>1</v>
      </c>
      <c r="F32" s="36" t="s">
        <v>113</v>
      </c>
      <c r="G32" s="36">
        <v>1</v>
      </c>
      <c r="H32" s="36" t="s">
        <v>103</v>
      </c>
      <c r="I32" s="36"/>
      <c r="J32" s="36">
        <v>18</v>
      </c>
      <c r="K32" s="36">
        <v>13</v>
      </c>
      <c r="L32" s="36">
        <v>14</v>
      </c>
      <c r="M32" s="36" t="s">
        <v>108</v>
      </c>
      <c r="N32" s="4">
        <f t="shared" si="10"/>
        <v>4.3624999999999998</v>
      </c>
      <c r="O32" s="12">
        <f t="shared" si="11"/>
        <v>0</v>
      </c>
      <c r="P32" s="5">
        <f t="shared" si="12"/>
        <v>0</v>
      </c>
      <c r="Q32" s="14">
        <f t="shared" si="13"/>
        <v>0</v>
      </c>
      <c r="R32" s="13">
        <f t="shared" si="14"/>
        <v>0</v>
      </c>
    </row>
    <row r="33" spans="1:18" s="11" customFormat="1" ht="15" customHeight="1">
      <c r="A33" s="36">
        <v>8</v>
      </c>
      <c r="B33" s="36" t="s">
        <v>116</v>
      </c>
      <c r="C33" s="15" t="s">
        <v>115</v>
      </c>
      <c r="D33" s="36" t="s">
        <v>101</v>
      </c>
      <c r="E33" s="36">
        <v>1</v>
      </c>
      <c r="F33" s="36" t="s">
        <v>113</v>
      </c>
      <c r="G33" s="36">
        <v>1</v>
      </c>
      <c r="H33" s="36" t="s">
        <v>103</v>
      </c>
      <c r="I33" s="36"/>
      <c r="J33" s="36">
        <v>18</v>
      </c>
      <c r="K33" s="36">
        <v>13</v>
      </c>
      <c r="L33" s="36">
        <v>16</v>
      </c>
      <c r="M33" s="36" t="s">
        <v>108</v>
      </c>
      <c r="N33" s="4">
        <f t="shared" si="10"/>
        <v>4.1074999999999999</v>
      </c>
      <c r="O33" s="12">
        <f t="shared" si="11"/>
        <v>0</v>
      </c>
      <c r="P33" s="5">
        <f t="shared" si="12"/>
        <v>0</v>
      </c>
      <c r="Q33" s="14">
        <f t="shared" si="13"/>
        <v>0</v>
      </c>
      <c r="R33" s="13">
        <f t="shared" si="14"/>
        <v>0</v>
      </c>
    </row>
    <row r="34" spans="1:18" s="11" customFormat="1" ht="15" customHeight="1">
      <c r="A34" s="36">
        <v>9</v>
      </c>
      <c r="B34" s="36" t="s">
        <v>116</v>
      </c>
      <c r="C34" s="15" t="s">
        <v>115</v>
      </c>
      <c r="D34" s="36" t="s">
        <v>104</v>
      </c>
      <c r="E34" s="36">
        <v>1</v>
      </c>
      <c r="F34" s="36" t="s">
        <v>113</v>
      </c>
      <c r="G34" s="36">
        <v>1</v>
      </c>
      <c r="H34" s="36" t="s">
        <v>103</v>
      </c>
      <c r="I34" s="36"/>
      <c r="J34" s="36">
        <v>18</v>
      </c>
      <c r="K34" s="36">
        <v>13</v>
      </c>
      <c r="L34" s="36">
        <v>15</v>
      </c>
      <c r="M34" s="36" t="s">
        <v>108</v>
      </c>
      <c r="N34" s="4">
        <f t="shared" si="10"/>
        <v>4.2350000000000003</v>
      </c>
      <c r="O34" s="12">
        <f t="shared" si="11"/>
        <v>0</v>
      </c>
      <c r="P34" s="5">
        <f t="shared" si="12"/>
        <v>0</v>
      </c>
      <c r="Q34" s="14">
        <f t="shared" si="13"/>
        <v>0</v>
      </c>
      <c r="R34" s="13">
        <f t="shared" si="14"/>
        <v>0</v>
      </c>
    </row>
    <row r="35" spans="1:18" s="11" customFormat="1" ht="15" customHeight="1">
      <c r="A35" s="36">
        <v>10</v>
      </c>
      <c r="B35" s="36" t="s">
        <v>117</v>
      </c>
      <c r="C35" s="15" t="s">
        <v>118</v>
      </c>
      <c r="D35" s="36" t="s">
        <v>101</v>
      </c>
      <c r="E35" s="36">
        <v>1</v>
      </c>
      <c r="F35" s="36" t="s">
        <v>113</v>
      </c>
      <c r="G35" s="36">
        <v>1</v>
      </c>
      <c r="H35" s="36" t="s">
        <v>103</v>
      </c>
      <c r="I35" s="36"/>
      <c r="J35" s="36">
        <v>20</v>
      </c>
      <c r="K35" s="36">
        <v>16</v>
      </c>
      <c r="L35" s="36">
        <v>17</v>
      </c>
      <c r="M35" s="36" t="s">
        <v>108</v>
      </c>
      <c r="N35" s="4">
        <f t="shared" si="10"/>
        <v>0</v>
      </c>
      <c r="O35" s="12">
        <f t="shared" si="11"/>
        <v>0</v>
      </c>
      <c r="P35" s="5">
        <f t="shared" si="12"/>
        <v>0</v>
      </c>
      <c r="Q35" s="14">
        <f t="shared" si="13"/>
        <v>0</v>
      </c>
      <c r="R35" s="13">
        <f t="shared" si="14"/>
        <v>0</v>
      </c>
    </row>
    <row r="36" spans="1:18" s="11" customFormat="1" ht="15" customHeight="1">
      <c r="A36" s="36">
        <v>11</v>
      </c>
      <c r="B36" s="36" t="s">
        <v>117</v>
      </c>
      <c r="C36" s="15" t="s">
        <v>118</v>
      </c>
      <c r="D36" s="36" t="s">
        <v>101</v>
      </c>
      <c r="E36" s="36">
        <v>1</v>
      </c>
      <c r="F36" s="36" t="s">
        <v>113</v>
      </c>
      <c r="G36" s="36">
        <v>1</v>
      </c>
      <c r="H36" s="36" t="s">
        <v>103</v>
      </c>
      <c r="I36" s="36"/>
      <c r="J36" s="36">
        <v>20</v>
      </c>
      <c r="K36" s="36">
        <v>16</v>
      </c>
      <c r="L36" s="36">
        <v>17</v>
      </c>
      <c r="M36" s="36" t="s">
        <v>108</v>
      </c>
      <c r="N36" s="4">
        <f t="shared" si="10"/>
        <v>0</v>
      </c>
      <c r="O36" s="12">
        <f t="shared" si="11"/>
        <v>0</v>
      </c>
      <c r="P36" s="5">
        <f t="shared" si="12"/>
        <v>0</v>
      </c>
      <c r="Q36" s="14">
        <f t="shared" si="13"/>
        <v>0</v>
      </c>
      <c r="R36" s="13">
        <f t="shared" si="14"/>
        <v>0</v>
      </c>
    </row>
    <row r="37" spans="1:18" s="11" customFormat="1" ht="15" customHeight="1">
      <c r="A37" s="36">
        <v>12</v>
      </c>
      <c r="B37" s="36" t="s">
        <v>117</v>
      </c>
      <c r="C37" s="15" t="s">
        <v>118</v>
      </c>
      <c r="D37" s="36" t="s">
        <v>104</v>
      </c>
      <c r="E37" s="36">
        <v>1</v>
      </c>
      <c r="F37" s="36" t="s">
        <v>113</v>
      </c>
      <c r="G37" s="36">
        <v>1</v>
      </c>
      <c r="H37" s="36" t="s">
        <v>103</v>
      </c>
      <c r="I37" s="36"/>
      <c r="J37" s="36">
        <v>20</v>
      </c>
      <c r="K37" s="36">
        <v>16</v>
      </c>
      <c r="L37" s="36">
        <v>17</v>
      </c>
      <c r="M37" s="36" t="s">
        <v>108</v>
      </c>
      <c r="N37" s="4">
        <f t="shared" si="10"/>
        <v>0</v>
      </c>
      <c r="O37" s="12">
        <f t="shared" si="11"/>
        <v>0</v>
      </c>
      <c r="P37" s="5">
        <f t="shared" si="12"/>
        <v>0</v>
      </c>
      <c r="Q37" s="14">
        <f t="shared" si="13"/>
        <v>0</v>
      </c>
      <c r="R37" s="13">
        <f t="shared" si="14"/>
        <v>0</v>
      </c>
    </row>
    <row r="38" spans="1:18" s="11" customFormat="1" ht="15" customHeight="1">
      <c r="A38" s="36">
        <v>13</v>
      </c>
      <c r="B38" s="36" t="s">
        <v>119</v>
      </c>
      <c r="C38" s="15" t="s">
        <v>118</v>
      </c>
      <c r="D38" s="36" t="s">
        <v>101</v>
      </c>
      <c r="E38" s="36">
        <v>1</v>
      </c>
      <c r="F38" s="36" t="s">
        <v>113</v>
      </c>
      <c r="G38" s="36">
        <v>1</v>
      </c>
      <c r="H38" s="36" t="s">
        <v>103</v>
      </c>
      <c r="I38" s="36"/>
      <c r="J38" s="36">
        <v>20</v>
      </c>
      <c r="K38" s="36">
        <v>16</v>
      </c>
      <c r="L38" s="36">
        <v>19</v>
      </c>
      <c r="M38" s="36" t="s">
        <v>108</v>
      </c>
      <c r="N38" s="4">
        <f t="shared" si="10"/>
        <v>0</v>
      </c>
      <c r="O38" s="12">
        <f t="shared" si="11"/>
        <v>0</v>
      </c>
      <c r="P38" s="5">
        <f t="shared" si="12"/>
        <v>0</v>
      </c>
      <c r="Q38" s="14">
        <f t="shared" si="13"/>
        <v>0</v>
      </c>
      <c r="R38" s="13">
        <f t="shared" si="14"/>
        <v>0</v>
      </c>
    </row>
    <row r="39" spans="1:18" s="11" customFormat="1" ht="15" customHeight="1">
      <c r="A39" s="36">
        <v>14</v>
      </c>
      <c r="B39" s="36" t="s">
        <v>119</v>
      </c>
      <c r="C39" s="15" t="s">
        <v>118</v>
      </c>
      <c r="D39" s="36" t="s">
        <v>101</v>
      </c>
      <c r="E39" s="36">
        <v>1</v>
      </c>
      <c r="F39" s="36" t="s">
        <v>113</v>
      </c>
      <c r="G39" s="36">
        <v>1</v>
      </c>
      <c r="H39" s="36" t="s">
        <v>103</v>
      </c>
      <c r="I39" s="36"/>
      <c r="J39" s="36">
        <v>20</v>
      </c>
      <c r="K39" s="36">
        <v>16</v>
      </c>
      <c r="L39" s="36">
        <v>20</v>
      </c>
      <c r="M39" s="36" t="s">
        <v>108</v>
      </c>
      <c r="N39" s="4">
        <f t="shared" si="10"/>
        <v>0</v>
      </c>
      <c r="O39" s="12">
        <f t="shared" si="11"/>
        <v>0</v>
      </c>
      <c r="P39" s="5">
        <f t="shared" si="12"/>
        <v>0</v>
      </c>
      <c r="Q39" s="14">
        <f t="shared" si="13"/>
        <v>0</v>
      </c>
      <c r="R39" s="13">
        <f t="shared" si="14"/>
        <v>0</v>
      </c>
    </row>
    <row r="40" spans="1:18" s="11" customFormat="1" ht="15" customHeight="1">
      <c r="A40" s="36">
        <v>15</v>
      </c>
      <c r="B40" s="36" t="s">
        <v>119</v>
      </c>
      <c r="C40" s="15" t="s">
        <v>118</v>
      </c>
      <c r="D40" s="36" t="s">
        <v>104</v>
      </c>
      <c r="E40" s="36">
        <v>1</v>
      </c>
      <c r="F40" s="36" t="s">
        <v>113</v>
      </c>
      <c r="G40" s="36">
        <v>1</v>
      </c>
      <c r="H40" s="36" t="s">
        <v>103</v>
      </c>
      <c r="I40" s="36"/>
      <c r="J40" s="36">
        <v>20</v>
      </c>
      <c r="K40" s="36">
        <v>16</v>
      </c>
      <c r="L40" s="36">
        <v>20</v>
      </c>
      <c r="M40" s="36" t="s">
        <v>108</v>
      </c>
      <c r="N40" s="4">
        <f t="shared" si="10"/>
        <v>0</v>
      </c>
      <c r="O40" s="12">
        <f t="shared" si="11"/>
        <v>0</v>
      </c>
      <c r="P40" s="5">
        <f t="shared" si="12"/>
        <v>0</v>
      </c>
      <c r="Q40" s="14">
        <f t="shared" si="13"/>
        <v>0</v>
      </c>
      <c r="R40" s="13">
        <f t="shared" si="14"/>
        <v>0</v>
      </c>
    </row>
    <row r="41" spans="1:18" s="11" customFormat="1" ht="15" customHeight="1">
      <c r="A41" s="36">
        <v>16</v>
      </c>
      <c r="B41" s="36" t="s">
        <v>120</v>
      </c>
      <c r="C41" s="15" t="s">
        <v>100</v>
      </c>
      <c r="D41" s="36" t="s">
        <v>101</v>
      </c>
      <c r="E41" s="36">
        <v>1</v>
      </c>
      <c r="F41" s="36" t="s">
        <v>113</v>
      </c>
      <c r="G41" s="36">
        <v>1</v>
      </c>
      <c r="H41" s="36" t="s">
        <v>103</v>
      </c>
      <c r="I41" s="36"/>
      <c r="J41" s="36">
        <v>14</v>
      </c>
      <c r="K41" s="36">
        <v>9</v>
      </c>
      <c r="L41" s="36">
        <v>12</v>
      </c>
      <c r="M41" s="36" t="s">
        <v>108</v>
      </c>
      <c r="N41" s="4">
        <f t="shared" si="10"/>
        <v>4.0403124999999998</v>
      </c>
      <c r="O41" s="12">
        <f t="shared" si="11"/>
        <v>0</v>
      </c>
      <c r="P41" s="5">
        <f t="shared" si="12"/>
        <v>0</v>
      </c>
      <c r="Q41" s="14">
        <f t="shared" si="13"/>
        <v>0</v>
      </c>
      <c r="R41" s="13">
        <f t="shared" si="14"/>
        <v>0</v>
      </c>
    </row>
    <row r="42" spans="1:18" s="11" customFormat="1" ht="15" customHeight="1">
      <c r="A42" s="36">
        <v>17</v>
      </c>
      <c r="B42" s="36" t="s">
        <v>120</v>
      </c>
      <c r="C42" s="15" t="s">
        <v>100</v>
      </c>
      <c r="D42" s="36" t="s">
        <v>101</v>
      </c>
      <c r="E42" s="36">
        <v>1</v>
      </c>
      <c r="F42" s="36" t="s">
        <v>113</v>
      </c>
      <c r="G42" s="36">
        <v>1</v>
      </c>
      <c r="H42" s="36" t="s">
        <v>103</v>
      </c>
      <c r="I42" s="36"/>
      <c r="J42" s="36">
        <v>14</v>
      </c>
      <c r="K42" s="36">
        <v>9</v>
      </c>
      <c r="L42" s="36">
        <v>10</v>
      </c>
      <c r="M42" s="36" t="s">
        <v>108</v>
      </c>
      <c r="N42" s="4">
        <f t="shared" si="7"/>
        <v>4.2634374999999993</v>
      </c>
      <c r="O42" s="12">
        <f t="shared" si="6"/>
        <v>0</v>
      </c>
      <c r="P42" s="5">
        <f t="shared" si="8"/>
        <v>0</v>
      </c>
      <c r="Q42" s="14">
        <f>IF(ISERROR(P42*100/N42),0,(P42*100/N42))</f>
        <v>0</v>
      </c>
      <c r="R42" s="13">
        <f t="shared" ref="R42:R49" si="15">IF(Q42&lt;=30,O42+P42,O42+O42*0.3)*IF(G42=1,0.4,IF(G42=2,0.75,IF(G42="1 (kas 4 m. 1 k. nerengiamos)",0.52,1)))*IF(D42="olimpinė",1,IF(M42="Ne",0.5,1))*IF(D42="olimpinė",1,IF(J42&lt;8,0,1))*E42*IF(D42="olimpinė",1,IF(K42&lt;16,0,1))*IF(I42&lt;=1,1,1/I42)*IF(OR(A18="Lietuvos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43" spans="1:18" s="11" customFormat="1" ht="15" customHeight="1">
      <c r="A43" s="36">
        <v>18</v>
      </c>
      <c r="B43" s="36" t="s">
        <v>120</v>
      </c>
      <c r="C43" s="15" t="s">
        <v>100</v>
      </c>
      <c r="D43" s="36" t="s">
        <v>104</v>
      </c>
      <c r="E43" s="36">
        <v>1</v>
      </c>
      <c r="F43" s="36" t="s">
        <v>113</v>
      </c>
      <c r="G43" s="36">
        <v>1</v>
      </c>
      <c r="H43" s="36" t="s">
        <v>103</v>
      </c>
      <c r="I43" s="36"/>
      <c r="J43" s="36">
        <v>14</v>
      </c>
      <c r="K43" s="36">
        <v>9</v>
      </c>
      <c r="L43" s="36">
        <v>12</v>
      </c>
      <c r="M43" s="36" t="s">
        <v>108</v>
      </c>
      <c r="N43" s="4">
        <f t="shared" si="7"/>
        <v>4.0403124999999998</v>
      </c>
      <c r="O43" s="12">
        <f t="shared" si="6"/>
        <v>0</v>
      </c>
      <c r="P43" s="5">
        <f t="shared" si="8"/>
        <v>0</v>
      </c>
      <c r="Q43" s="14">
        <f t="shared" ref="Q43:Q49" si="16">IF(ISERROR(P43*100/N43),0,(P43*100/N43))</f>
        <v>0</v>
      </c>
      <c r="R43" s="13">
        <f t="shared" si="15"/>
        <v>0</v>
      </c>
    </row>
    <row r="44" spans="1:18" s="11" customFormat="1" ht="15" customHeight="1">
      <c r="A44" s="36">
        <v>19</v>
      </c>
      <c r="B44" s="36" t="s">
        <v>121</v>
      </c>
      <c r="C44" s="15" t="s">
        <v>100</v>
      </c>
      <c r="D44" s="36" t="s">
        <v>101</v>
      </c>
      <c r="E44" s="36">
        <v>1</v>
      </c>
      <c r="F44" s="36" t="s">
        <v>113</v>
      </c>
      <c r="G44" s="36">
        <v>1</v>
      </c>
      <c r="H44" s="36" t="s">
        <v>103</v>
      </c>
      <c r="I44" s="36"/>
      <c r="J44" s="36">
        <v>14</v>
      </c>
      <c r="K44" s="36">
        <v>9</v>
      </c>
      <c r="L44" s="36">
        <v>13</v>
      </c>
      <c r="M44" s="36" t="s">
        <v>108</v>
      </c>
      <c r="N44" s="4">
        <f t="shared" si="7"/>
        <v>3.92875</v>
      </c>
      <c r="O44" s="12">
        <f t="shared" si="6"/>
        <v>0</v>
      </c>
      <c r="P44" s="5">
        <f t="shared" si="8"/>
        <v>0</v>
      </c>
      <c r="Q44" s="14">
        <f t="shared" si="16"/>
        <v>0</v>
      </c>
      <c r="R44" s="13">
        <f t="shared" si="15"/>
        <v>0</v>
      </c>
    </row>
    <row r="45" spans="1:18" s="11" customFormat="1" ht="15" customHeight="1">
      <c r="A45" s="36">
        <v>20</v>
      </c>
      <c r="B45" s="36" t="s">
        <v>121</v>
      </c>
      <c r="C45" s="15" t="s">
        <v>100</v>
      </c>
      <c r="D45" s="36" t="s">
        <v>101</v>
      </c>
      <c r="E45" s="36">
        <v>1</v>
      </c>
      <c r="F45" s="36" t="s">
        <v>113</v>
      </c>
      <c r="G45" s="36">
        <v>1</v>
      </c>
      <c r="H45" s="36" t="s">
        <v>103</v>
      </c>
      <c r="I45" s="36"/>
      <c r="J45" s="36">
        <v>14</v>
      </c>
      <c r="K45" s="36">
        <v>9</v>
      </c>
      <c r="L45" s="36">
        <v>10</v>
      </c>
      <c r="M45" s="36" t="s">
        <v>108</v>
      </c>
      <c r="N45" s="4">
        <f t="shared" si="7"/>
        <v>4.2634374999999993</v>
      </c>
      <c r="O45" s="12">
        <f t="shared" si="6"/>
        <v>0</v>
      </c>
      <c r="P45" s="5">
        <f t="shared" si="8"/>
        <v>0</v>
      </c>
      <c r="Q45" s="14">
        <f t="shared" si="16"/>
        <v>0</v>
      </c>
      <c r="R45" s="13">
        <f t="shared" si="15"/>
        <v>0</v>
      </c>
    </row>
    <row r="46" spans="1:18" s="11" customFormat="1" ht="15" customHeight="1">
      <c r="A46" s="36">
        <v>21</v>
      </c>
      <c r="B46" s="36" t="s">
        <v>121</v>
      </c>
      <c r="C46" s="15" t="s">
        <v>100</v>
      </c>
      <c r="D46" s="36" t="s">
        <v>104</v>
      </c>
      <c r="E46" s="36">
        <v>1</v>
      </c>
      <c r="F46" s="36" t="s">
        <v>113</v>
      </c>
      <c r="G46" s="36">
        <v>1</v>
      </c>
      <c r="H46" s="36" t="s">
        <v>103</v>
      </c>
      <c r="I46" s="36"/>
      <c r="J46" s="36">
        <v>14</v>
      </c>
      <c r="K46" s="36">
        <v>9</v>
      </c>
      <c r="L46" s="36">
        <v>13</v>
      </c>
      <c r="M46" s="36" t="s">
        <v>108</v>
      </c>
      <c r="N46" s="4">
        <f t="shared" si="7"/>
        <v>3.92875</v>
      </c>
      <c r="O46" s="12">
        <f t="shared" si="6"/>
        <v>0</v>
      </c>
      <c r="P46" s="5">
        <f t="shared" si="8"/>
        <v>0</v>
      </c>
      <c r="Q46" s="14">
        <f t="shared" si="16"/>
        <v>0</v>
      </c>
      <c r="R46" s="13">
        <f t="shared" si="15"/>
        <v>0</v>
      </c>
    </row>
    <row r="47" spans="1:18" s="11" customFormat="1" ht="15" customHeight="1">
      <c r="A47" s="36">
        <v>22</v>
      </c>
      <c r="B47" s="36" t="s">
        <v>122</v>
      </c>
      <c r="C47" s="15" t="s">
        <v>123</v>
      </c>
      <c r="D47" s="36" t="s">
        <v>101</v>
      </c>
      <c r="E47" s="36">
        <v>1</v>
      </c>
      <c r="F47" s="36" t="s">
        <v>113</v>
      </c>
      <c r="G47" s="36">
        <v>1</v>
      </c>
      <c r="H47" s="36" t="s">
        <v>103</v>
      </c>
      <c r="I47" s="36"/>
      <c r="J47" s="36">
        <v>12</v>
      </c>
      <c r="K47" s="36">
        <v>11</v>
      </c>
      <c r="L47" s="36">
        <v>12</v>
      </c>
      <c r="M47" s="36" t="s">
        <v>108</v>
      </c>
      <c r="N47" s="4">
        <f t="shared" si="7"/>
        <v>3.4631249999999998</v>
      </c>
      <c r="O47" s="12">
        <f t="shared" si="6"/>
        <v>0</v>
      </c>
      <c r="P47" s="5">
        <f t="shared" si="8"/>
        <v>0</v>
      </c>
      <c r="Q47" s="14">
        <f t="shared" si="16"/>
        <v>0</v>
      </c>
      <c r="R47" s="13">
        <f t="shared" si="15"/>
        <v>0</v>
      </c>
    </row>
    <row r="48" spans="1:18" s="11" customFormat="1" ht="15" customHeight="1">
      <c r="A48" s="36">
        <v>23</v>
      </c>
      <c r="B48" s="36" t="s">
        <v>122</v>
      </c>
      <c r="C48" s="15" t="s">
        <v>123</v>
      </c>
      <c r="D48" s="36" t="s">
        <v>101</v>
      </c>
      <c r="E48" s="36">
        <v>1</v>
      </c>
      <c r="F48" s="36" t="s">
        <v>113</v>
      </c>
      <c r="G48" s="36">
        <v>1</v>
      </c>
      <c r="H48" s="36" t="s">
        <v>103</v>
      </c>
      <c r="I48" s="36"/>
      <c r="J48" s="36">
        <v>12</v>
      </c>
      <c r="K48" s="36">
        <v>11</v>
      </c>
      <c r="L48" s="36">
        <v>12</v>
      </c>
      <c r="M48" s="36" t="s">
        <v>108</v>
      </c>
      <c r="N48" s="4">
        <f>(IF(F48="OŽ",IF(L48=1,612,IF(L48=2,473.76,IF(L48=3,380.16,IF(L48=4,201.6,IF(L48=5,187.2,IF(L48=6,172.8,IF(L48=7,165,IF(L48=8,160,0))))))))+IF(L48&lt;=8,0,IF(L48&lt;=16,153,IF(L48&lt;=24,120,IF(L48&lt;=32,89,IF(L48&lt;=48,58,0)))))-IF(L48&lt;=8,0,IF(L48&lt;=16,(L48-9)*3.06,IF(L48&lt;=24,(L48-17)*3.06,IF(L48&lt;=32,(L48-25)*3.06,IF(L48&lt;=48,(L48-33)*3.06,0))))),0)+IF(F48="PČ",IF(L48=1,449,IF(L48=2,314.6,IF(L48=3,238,IF(L48=4,172,IF(L48=5,159,IF(L48=6,145,IF(L48=7,132,IF(L48=8,119,0))))))))+IF(L48&lt;=8,0,IF(L48&lt;=16,88,IF(L48&lt;=24,55,IF(L48&lt;=32,22,0))))-IF(L48&lt;=8,0,IF(L48&lt;=16,(L48-9)*2.245,IF(L48&lt;=24,(L48-17)*2.245,IF(L48&lt;=32,(L48-25)*2.245,0)))),0)+IF(F48="PČneol",IF(L48=1,85,IF(L48=2,64.61,IF(L48=3,50.76,IF(L48=4,16.25,IF(L48=5,15,IF(L48=6,13.75,IF(L48=7,12.5,IF(L48=8,11.25,0))))))))+IF(L48&lt;=8,0,IF(L48&lt;=16,9,0))-IF(L48&lt;=8,0,IF(L48&lt;=16,(L48-9)*0.425,0)),0)+IF(F48="PŽ",IF(L48=1,85,IF(L48=2,59.5,IF(L48=3,45,IF(L48=4,32.5,IF(L48=5,30,IF(L48=6,27.5,IF(L48=7,25,IF(L48=8,22.5,0))))))))+IF(L48&lt;=8,0,IF(L48&lt;=16,19,IF(L48&lt;=24,13,IF(L48&lt;=32,8,0))))-IF(L48&lt;=8,0,IF(L48&lt;=16,(L48-9)*0.425,IF(L48&lt;=24,(L48-17)*0.425,IF(L48&lt;=32,(L48-25)*0.425,0)))),0)+IF(F48="EČ",IF(L48=1,204,IF(L48=2,156.24,IF(L48=3,123.84,IF(L48=4,72,IF(L48=5,66,IF(L48=6,60,IF(L48=7,54,IF(L48=8,48,0))))))))+IF(L48&lt;=8,0,IF(L48&lt;=16,40,IF(L48&lt;=24,25,0)))-IF(L48&lt;=8,0,IF(L48&lt;=16,(L48-9)*1.02,IF(L48&lt;=24,(L48-17)*1.02,0))),0)+IF(F48="EČneol",IF(L48=1,68,IF(L48=2,51.69,IF(L48=3,40.61,IF(L48=4,13,IF(L48=5,12,IF(L48=6,11,IF(L48=7,10,IF(L48=8,9,0)))))))))+IF(F48="EŽ",IF(L48=1,68,IF(L48=2,47.6,IF(L48=3,36,IF(L48=4,18,IF(L48=5,16.5,IF(L48=6,15,IF(L48=7,13.5,IF(L48=8,12,0))))))))+IF(L48&lt;=8,0,IF(L48&lt;=16,10,IF(L48&lt;=24,6,0)))-IF(L48&lt;=8,0,IF(L48&lt;=16,(L48-9)*0.34,IF(L48&lt;=24,(L48-17)*0.34,0))),0)+IF(F48="PT",IF(L48=1,68,IF(L48=2,52.08,IF(L48=3,41.28,IF(L48=4,24,IF(L48=5,22,IF(L48=6,20,IF(L48=7,18,IF(L48=8,16,0))))))))+IF(L48&lt;=8,0,IF(L48&lt;=16,13,IF(L48&lt;=24,9,IF(L48&lt;=32,4,0))))-IF(L48&lt;=8,0,IF(L48&lt;=16,(L48-9)*0.34,IF(L48&lt;=24,(L48-17)*0.34,IF(L48&lt;=32,(L48-25)*0.34,0)))),0)+IF(F48="JOŽ",IF(L48=1,85,IF(L48=2,59.5,IF(L48=3,45,IF(L48=4,32.5,IF(L48=5,30,IF(L48=6,27.5,IF(L48=7,25,IF(L48=8,22.5,0))))))))+IF(L48&lt;=8,0,IF(L48&lt;=16,19,IF(L48&lt;=24,13,0)))-IF(L48&lt;=8,0,IF(L48&lt;=16,(L48-9)*0.425,IF(L48&lt;=24,(L48-17)*0.425,0))),0)+IF(F48="JPČ",IF(L48=1,68,IF(L48=2,47.6,IF(L48=3,36,IF(L48=4,26,IF(L48=5,24,IF(L48=6,22,IF(L48=7,20,IF(L48=8,18,0))))))))+IF(L48&lt;=8,0,IF(L48&lt;=16,13,IF(L48&lt;=24,9,0)))-IF(L48&lt;=8,0,IF(L48&lt;=16,(L48-9)*0.34,IF(L48&lt;=24,(L48-17)*0.34,0))),0)+IF(F48="JEČ",IF(L48=1,34,IF(L48=2,26.04,IF(L48=3,20.6,IF(L48=4,12,IF(L48=5,11,IF(L48=6,10,IF(L48=7,9,IF(L48=8,8,0))))))))+IF(L48&lt;=8,0,IF(L48&lt;=16,6,0))-IF(L48&lt;=8,0,IF(L48&lt;=16,(L48-9)*0.17,0)),0)+IF(F48="JEOF",IF(L48=1,34,IF(L48=2,26.04,IF(L48=3,20.6,IF(L48=4,12,IF(L48=5,11,IF(L48=6,10,IF(L48=7,9,IF(L48=8,8,0))))))))+IF(L48&lt;=8,0,IF(L48&lt;=16,6,0))-IF(L48&lt;=8,0,IF(L48&lt;=16,(L48-9)*0.17,0)),0)+IF(F48="JnPČ",IF(L48=1,51,IF(L48=2,35.7,IF(L48=3,27,IF(L48=4,19.5,IF(L48=5,18,IF(L48=6,16.5,IF(L48=7,15,IF(L48=8,13.5,0))))))))+IF(L48&lt;=8,0,IF(L48&lt;=16,10,0))-IF(L48&lt;=8,0,IF(L48&lt;=16,(L48-9)*0.255,0)),0)+IF(F48="JnEČ",IF(L48=1,25.5,IF(L48=2,19.53,IF(L48=3,15.48,IF(L48=4,9,IF(L48=5,8.25,IF(L48=6,7.5,IF(L48=7,6.75,IF(L48=8,6,0))))))))+IF(L48&lt;=8,0,IF(L48&lt;=16,5,0))-IF(L48&lt;=8,0,IF(L48&lt;=16,(L48-9)*0.1275,0)),0)+IF(F48="JčPČ",IF(L48=1,21.25,IF(L48=2,14.5,IF(L48=3,11.5,IF(L48=4,7,IF(L48=5,6.5,IF(L48=6,6,IF(L48=7,5.5,IF(L48=8,5,0))))))))+IF(L48&lt;=8,0,IF(L48&lt;=16,4,0))-IF(L48&lt;=8,0,IF(L48&lt;=16,(L48-9)*0.10625,0)),0)+IF(F48="JčEČ",IF(L48=1,17,IF(L48=2,13.02,IF(L48=3,10.32,IF(L48=4,6,IF(L48=5,5.5,IF(L48=6,5,IF(L48=7,4.5,IF(L48=8,4,0))))))))+IF(L48&lt;=8,0,IF(L48&lt;=16,3,0))-IF(L48&lt;=8,0,IF(L48&lt;=16,(L48-9)*0.085,0)),0)+IF(F48="NEAK",IF(L48=1,11.48,IF(L48=2,8.79,IF(L48=3,6.97,IF(L48=4,4.05,IF(L48=5,3.71,IF(L48=6,3.38,IF(L48=7,3.04,IF(L48=8,2.7,0))))))))+IF(L48&lt;=8,0,IF(L48&lt;=16,2,IF(L48&lt;=24,1.3,0)))-IF(L48&lt;=8,0,IF(L48&lt;=16,(L48-9)*0.0574,IF(L48&lt;=24,(L48-17)*0.0574,0))),0))*IF(L48&lt;4,1,IF(OR(F48="PČ",F48="PŽ",F48="PT"),IF(J48&lt;32,J48/32,1),1))* IF(L48&lt;4,1,IF(OR(F48="EČ",F48="EŽ",F48="JOŽ",F48="JPČ",F48="NEAK"),IF(J48&lt;24,J48/24,1),1))*IF(L48&lt;4,1,IF(OR(F48="PČneol",F48="JEČ",F48="JEOF",F48="JnPČ",F48="JnEČ",F48="JčPČ",F48="JčEČ"),IF(J48&lt;16,J48/16,1),1))*IF(L48&lt;4,1,IF(F48="EČneol",IF(J48&lt;8,J48/8,1),1))</f>
        <v>3.4631249999999998</v>
      </c>
      <c r="O48" s="12">
        <f t="shared" si="6"/>
        <v>0</v>
      </c>
      <c r="P48" s="5">
        <f t="shared" si="8"/>
        <v>0</v>
      </c>
      <c r="Q48" s="14">
        <f t="shared" si="16"/>
        <v>0</v>
      </c>
      <c r="R48" s="13">
        <f t="shared" si="15"/>
        <v>0</v>
      </c>
    </row>
    <row r="49" spans="1:18" s="11" customFormat="1" ht="15" customHeight="1">
      <c r="A49" s="36">
        <v>24</v>
      </c>
      <c r="B49" s="36" t="s">
        <v>122</v>
      </c>
      <c r="C49" s="15" t="s">
        <v>123</v>
      </c>
      <c r="D49" s="36" t="s">
        <v>104</v>
      </c>
      <c r="E49" s="36">
        <v>1</v>
      </c>
      <c r="F49" s="36" t="s">
        <v>113</v>
      </c>
      <c r="G49" s="36">
        <v>1</v>
      </c>
      <c r="H49" s="36" t="s">
        <v>103</v>
      </c>
      <c r="I49" s="36"/>
      <c r="J49" s="36">
        <v>12</v>
      </c>
      <c r="K49" s="36">
        <v>11</v>
      </c>
      <c r="L49" s="36">
        <v>12</v>
      </c>
      <c r="M49" s="36" t="s">
        <v>108</v>
      </c>
      <c r="N49" s="4">
        <f t="shared" ref="N49" si="17">(IF(F49="OŽ",IF(L49=1,612,IF(L49=2,473.76,IF(L49=3,380.16,IF(L49=4,201.6,IF(L49=5,187.2,IF(L49=6,172.8,IF(L49=7,165,IF(L49=8,160,0))))))))+IF(L49&lt;=8,0,IF(L49&lt;=16,153,IF(L49&lt;=24,120,IF(L49&lt;=32,89,IF(L49&lt;=48,58,0)))))-IF(L49&lt;=8,0,IF(L49&lt;=16,(L49-9)*3.06,IF(L49&lt;=24,(L49-17)*3.06,IF(L49&lt;=32,(L49-25)*3.06,IF(L49&lt;=48,(L49-33)*3.06,0))))),0)+IF(F49="PČ",IF(L49=1,449,IF(L49=2,314.6,IF(L49=3,238,IF(L49=4,172,IF(L49=5,159,IF(L49=6,145,IF(L49=7,132,IF(L49=8,119,0))))))))+IF(L49&lt;=8,0,IF(L49&lt;=16,88,IF(L49&lt;=24,55,IF(L49&lt;=32,22,0))))-IF(L49&lt;=8,0,IF(L49&lt;=16,(L49-9)*2.245,IF(L49&lt;=24,(L49-17)*2.245,IF(L49&lt;=32,(L49-25)*2.245,0)))),0)+IF(F49="PČneol",IF(L49=1,85,IF(L49=2,64.61,IF(L49=3,50.76,IF(L49=4,16.25,IF(L49=5,15,IF(L49=6,13.75,IF(L49=7,12.5,IF(L49=8,11.25,0))))))))+IF(L49&lt;=8,0,IF(L49&lt;=16,9,0))-IF(L49&lt;=8,0,IF(L49&lt;=16,(L49-9)*0.425,0)),0)+IF(F49="PŽ",IF(L49=1,85,IF(L49=2,59.5,IF(L49=3,45,IF(L49=4,32.5,IF(L49=5,30,IF(L49=6,27.5,IF(L49=7,25,IF(L49=8,22.5,0))))))))+IF(L49&lt;=8,0,IF(L49&lt;=16,19,IF(L49&lt;=24,13,IF(L49&lt;=32,8,0))))-IF(L49&lt;=8,0,IF(L49&lt;=16,(L49-9)*0.425,IF(L49&lt;=24,(L49-17)*0.425,IF(L49&lt;=32,(L49-25)*0.425,0)))),0)+IF(F49="EČ",IF(L49=1,204,IF(L49=2,156.24,IF(L49=3,123.84,IF(L49=4,72,IF(L49=5,66,IF(L49=6,60,IF(L49=7,54,IF(L49=8,48,0))))))))+IF(L49&lt;=8,0,IF(L49&lt;=16,40,IF(L49&lt;=24,25,0)))-IF(L49&lt;=8,0,IF(L49&lt;=16,(L49-9)*1.02,IF(L49&lt;=24,(L49-17)*1.02,0))),0)+IF(F49="EČneol",IF(L49=1,68,IF(L49=2,51.69,IF(L49=3,40.61,IF(L49=4,13,IF(L49=5,12,IF(L49=6,11,IF(L49=7,10,IF(L49=8,9,0)))))))))+IF(F49="EŽ",IF(L49=1,68,IF(L49=2,47.6,IF(L49=3,36,IF(L49=4,18,IF(L49=5,16.5,IF(L49=6,15,IF(L49=7,13.5,IF(L49=8,12,0))))))))+IF(L49&lt;=8,0,IF(L49&lt;=16,10,IF(L49&lt;=24,6,0)))-IF(L49&lt;=8,0,IF(L49&lt;=16,(L49-9)*0.34,IF(L49&lt;=24,(L49-17)*0.34,0))),0)+IF(F49="PT",IF(L49=1,68,IF(L49=2,52.08,IF(L49=3,41.28,IF(L49=4,24,IF(L49=5,22,IF(L49=6,20,IF(L49=7,18,IF(L49=8,16,0))))))))+IF(L49&lt;=8,0,IF(L49&lt;=16,13,IF(L49&lt;=24,9,IF(L49&lt;=32,4,0))))-IF(L49&lt;=8,0,IF(L49&lt;=16,(L49-9)*0.34,IF(L49&lt;=24,(L49-17)*0.34,IF(L49&lt;=32,(L49-25)*0.34,0)))),0)+IF(F49="JOŽ",IF(L49=1,85,IF(L49=2,59.5,IF(L49=3,45,IF(L49=4,32.5,IF(L49=5,30,IF(L49=6,27.5,IF(L49=7,25,IF(L49=8,22.5,0))))))))+IF(L49&lt;=8,0,IF(L49&lt;=16,19,IF(L49&lt;=24,13,0)))-IF(L49&lt;=8,0,IF(L49&lt;=16,(L49-9)*0.425,IF(L49&lt;=24,(L49-17)*0.425,0))),0)+IF(F49="JPČ",IF(L49=1,68,IF(L49=2,47.6,IF(L49=3,36,IF(L49=4,26,IF(L49=5,24,IF(L49=6,22,IF(L49=7,20,IF(L49=8,18,0))))))))+IF(L49&lt;=8,0,IF(L49&lt;=16,13,IF(L49&lt;=24,9,0)))-IF(L49&lt;=8,0,IF(L49&lt;=16,(L49-9)*0.34,IF(L49&lt;=24,(L49-17)*0.34,0))),0)+IF(F49="JEČ",IF(L49=1,34,IF(L49=2,26.04,IF(L49=3,20.6,IF(L49=4,12,IF(L49=5,11,IF(L49=6,10,IF(L49=7,9,IF(L49=8,8,0))))))))+IF(L49&lt;=8,0,IF(L49&lt;=16,6,0))-IF(L49&lt;=8,0,IF(L49&lt;=16,(L49-9)*0.17,0)),0)+IF(F49="JEOF",IF(L49=1,34,IF(L49=2,26.04,IF(L49=3,20.6,IF(L49=4,12,IF(L49=5,11,IF(L49=6,10,IF(L49=7,9,IF(L49=8,8,0))))))))+IF(L49&lt;=8,0,IF(L49&lt;=16,6,0))-IF(L49&lt;=8,0,IF(L49&lt;=16,(L49-9)*0.17,0)),0)+IF(F49="JnPČ",IF(L49=1,51,IF(L49=2,35.7,IF(L49=3,27,IF(L49=4,19.5,IF(L49=5,18,IF(L49=6,16.5,IF(L49=7,15,IF(L49=8,13.5,0))))))))+IF(L49&lt;=8,0,IF(L49&lt;=16,10,0))-IF(L49&lt;=8,0,IF(L49&lt;=16,(L49-9)*0.255,0)),0)+IF(F49="JnEČ",IF(L49=1,25.5,IF(L49=2,19.53,IF(L49=3,15.48,IF(L49=4,9,IF(L49=5,8.25,IF(L49=6,7.5,IF(L49=7,6.75,IF(L49=8,6,0))))))))+IF(L49&lt;=8,0,IF(L49&lt;=16,5,0))-IF(L49&lt;=8,0,IF(L49&lt;=16,(L49-9)*0.1275,0)),0)+IF(F49="JčPČ",IF(L49=1,21.25,IF(L49=2,14.5,IF(L49=3,11.5,IF(L49=4,7,IF(L49=5,6.5,IF(L49=6,6,IF(L49=7,5.5,IF(L49=8,5,0))))))))+IF(L49&lt;=8,0,IF(L49&lt;=16,4,0))-IF(L49&lt;=8,0,IF(L49&lt;=16,(L49-9)*0.10625,0)),0)+IF(F49="JčEČ",IF(L49=1,17,IF(L49=2,13.02,IF(L49=3,10.32,IF(L49=4,6,IF(L49=5,5.5,IF(L49=6,5,IF(L49=7,4.5,IF(L49=8,4,0))))))))+IF(L49&lt;=8,0,IF(L49&lt;=16,3,0))-IF(L49&lt;=8,0,IF(L49&lt;=16,(L49-9)*0.085,0)),0)+IF(F49="NEAK",IF(L49=1,11.48,IF(L49=2,8.79,IF(L49=3,6.97,IF(L49=4,4.05,IF(L49=5,3.71,IF(L49=6,3.38,IF(L49=7,3.04,IF(L49=8,2.7,0))))))))+IF(L49&lt;=8,0,IF(L49&lt;=16,2,IF(L49&lt;=24,1.3,0)))-IF(L49&lt;=8,0,IF(L49&lt;=16,(L49-9)*0.0574,IF(L49&lt;=24,(L49-17)*0.0574,0))),0))*IF(L49&lt;4,1,IF(OR(F49="PČ",F49="PŽ",F49="PT"),IF(J49&lt;32,J49/32,1),1))* IF(L49&lt;4,1,IF(OR(F49="EČ",F49="EŽ",F49="JOŽ",F49="JPČ",F49="NEAK"),IF(J49&lt;24,J49/24,1),1))*IF(L49&lt;4,1,IF(OR(F49="PČneol",F49="JEČ",F49="JEOF",F49="JnPČ",F49="JnEČ",F49="JčPČ",F49="JčEČ"),IF(J49&lt;16,J49/16,1),1))*IF(L49&lt;4,1,IF(F49="EČneol",IF(J49&lt;8,J49/8,1),1))</f>
        <v>3.4631249999999998</v>
      </c>
      <c r="O49" s="12">
        <f t="shared" si="6"/>
        <v>0</v>
      </c>
      <c r="P49" s="5">
        <f t="shared" si="8"/>
        <v>0</v>
      </c>
      <c r="Q49" s="14">
        <f t="shared" si="16"/>
        <v>0</v>
      </c>
      <c r="R49" s="13">
        <f t="shared" si="15"/>
        <v>0</v>
      </c>
    </row>
    <row r="50" spans="1:18" s="11" customFormat="1" ht="15" customHeight="1">
      <c r="A50" s="67" t="s">
        <v>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9"/>
      <c r="R50" s="13">
        <f>SUM(R26:R49)</f>
        <v>2.0510000000000002</v>
      </c>
    </row>
    <row r="51" spans="1:18" s="11" customFormat="1" ht="15" customHeight="1">
      <c r="A51" s="65" t="s">
        <v>124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37"/>
    </row>
    <row r="52" spans="1:18" s="11" customFormat="1" ht="15" customHeight="1">
      <c r="A52" s="65" t="s">
        <v>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37"/>
    </row>
    <row r="53" spans="1:18" s="11" customFormat="1" ht="15" customHeight="1">
      <c r="A53" s="65" t="s">
        <v>212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37"/>
    </row>
    <row r="54" spans="1:18" s="11" customFormat="1" ht="15" customHeight="1">
      <c r="A54" s="36">
        <v>1</v>
      </c>
      <c r="B54" s="36" t="s">
        <v>125</v>
      </c>
      <c r="C54" s="15" t="s">
        <v>118</v>
      </c>
      <c r="D54" s="36" t="s">
        <v>101</v>
      </c>
      <c r="E54" s="36">
        <v>1</v>
      </c>
      <c r="F54" s="36" t="s">
        <v>214</v>
      </c>
      <c r="G54" s="36" t="s">
        <v>132</v>
      </c>
      <c r="H54" s="36" t="s">
        <v>103</v>
      </c>
      <c r="I54" s="36"/>
      <c r="J54" s="36">
        <v>46</v>
      </c>
      <c r="K54" s="36">
        <v>37</v>
      </c>
      <c r="L54" s="36">
        <v>21</v>
      </c>
      <c r="M54" s="36" t="s">
        <v>108</v>
      </c>
      <c r="N54" s="4">
        <f>(IF(F54="OŽ",IF(L54=1,612,IF(L54=2,473.76,IF(L54=3,380.16,IF(L54=4,201.6,IF(L54=5,187.2,IF(L54=6,172.8,IF(L54=7,165,IF(L54=8,160,0))))))))+IF(L54&lt;=8,0,IF(L54&lt;=16,153,IF(L54&lt;=24,120,IF(L54&lt;=32,89,IF(L54&lt;=48,58,0)))))-IF(L54&lt;=8,0,IF(L54&lt;=16,(L54-9)*3.06,IF(L54&lt;=24,(L54-17)*3.06,IF(L54&lt;=32,(L54-25)*3.06,IF(L54&lt;=48,(L54-33)*3.06,0))))),0)+IF(F54="PČ",IF(L54=1,449,IF(L54=2,314.6,IF(L54=3,238,IF(L54=4,172,IF(L54=5,159,IF(L54=6,145,IF(L54=7,132,IF(L54=8,119,0))))))))+IF(L54&lt;=8,0,IF(L54&lt;=16,88,IF(L54&lt;=24,55,IF(L54&lt;=32,22,0))))-IF(L54&lt;=8,0,IF(L54&lt;=16,(L54-9)*2.245,IF(L54&lt;=24,(L54-17)*2.245,IF(L54&lt;=32,(L54-25)*2.245,0)))),0)+IF(F54="PČneol",IF(L54=1,85,IF(L54=2,64.61,IF(L54=3,50.76,IF(L54=4,16.25,IF(L54=5,15,IF(L54=6,13.75,IF(L54=7,12.5,IF(L54=8,11.25,0))))))))+IF(L54&lt;=8,0,IF(L54&lt;=16,9,0))-IF(L54&lt;=8,0,IF(L54&lt;=16,(L54-9)*0.425,0)),0)+IF(F54="PŽ",IF(L54=1,85,IF(L54=2,59.5,IF(L54=3,45,IF(L54=4,32.5,IF(L54=5,30,IF(L54=6,27.5,IF(L54=7,25,IF(L54=8,22.5,0))))))))+IF(L54&lt;=8,0,IF(L54&lt;=16,19,IF(L54&lt;=24,13,IF(L54&lt;=32,8,0))))-IF(L54&lt;=8,0,IF(L54&lt;=16,(L54-9)*0.425,IF(L54&lt;=24,(L54-17)*0.425,IF(L54&lt;=32,(L54-25)*0.425,0)))),0)+IF(F54="EČ",IF(L54=1,204,IF(L54=2,156.24,IF(L54=3,123.84,IF(L54=4,72,IF(L54=5,66,IF(L54=6,60,IF(L54=7,54,IF(L54=8,48,0))))))))+IF(L54&lt;=8,0,IF(L54&lt;=16,40,IF(L54&lt;=24,25,0)))-IF(L54&lt;=8,0,IF(L54&lt;=16,(L54-9)*1.02,IF(L54&lt;=24,(L54-17)*1.02,0))),0)+IF(F54="EČneol",IF(L54=1,68,IF(L54=2,51.69,IF(L54=3,40.61,IF(L54=4,13,IF(L54=5,12,IF(L54=6,11,IF(L54=7,10,IF(L54=8,9,0)))))))))+IF(F54="EŽ",IF(L54=1,68,IF(L54=2,47.6,IF(L54=3,36,IF(L54=4,18,IF(L54=5,16.5,IF(L54=6,15,IF(L54=7,13.5,IF(L54=8,12,0))))))))+IF(L54&lt;=8,0,IF(L54&lt;=16,10,IF(L54&lt;=24,6,0)))-IF(L54&lt;=8,0,IF(L54&lt;=16,(L54-9)*0.34,IF(L54&lt;=24,(L54-17)*0.34,0))),0)+IF(F54="PT",IF(L54=1,68,IF(L54=2,52.08,IF(L54=3,41.28,IF(L54=4,24,IF(L54=5,22,IF(L54=6,20,IF(L54=7,18,IF(L54=8,16,0))))))))+IF(L54&lt;=8,0,IF(L54&lt;=16,13,IF(L54&lt;=24,9,IF(L54&lt;=32,4,0))))-IF(L54&lt;=8,0,IF(L54&lt;=16,(L54-9)*0.34,IF(L54&lt;=24,(L54-17)*0.34,IF(L54&lt;=32,(L54-25)*0.34,0)))),0)+IF(F54="JOŽ",IF(L54=1,85,IF(L54=2,59.5,IF(L54=3,45,IF(L54=4,32.5,IF(L54=5,30,IF(L54=6,27.5,IF(L54=7,25,IF(L54=8,22.5,0))))))))+IF(L54&lt;=8,0,IF(L54&lt;=16,19,IF(L54&lt;=24,13,0)))-IF(L54&lt;=8,0,IF(L54&lt;=16,(L54-9)*0.425,IF(L54&lt;=24,(L54-17)*0.425,0))),0)+IF(F54="JPČ",IF(L54=1,68,IF(L54=2,47.6,IF(L54=3,36,IF(L54=4,26,IF(L54=5,24,IF(L54=6,22,IF(L54=7,20,IF(L54=8,18,0))))))))+IF(L54&lt;=8,0,IF(L54&lt;=16,13,IF(L54&lt;=24,9,0)))-IF(L54&lt;=8,0,IF(L54&lt;=16,(L54-9)*0.34,IF(L54&lt;=24,(L54-17)*0.34,0))),0)+IF(F54="JEČ",IF(L54=1,34,IF(L54=2,26.04,IF(L54=3,20.6,IF(L54=4,12,IF(L54=5,11,IF(L54=6,10,IF(L54=7,9,IF(L54=8,8,0))))))))+IF(L54&lt;=8,0,IF(L54&lt;=16,6,0))-IF(L54&lt;=8,0,IF(L54&lt;=16,(L54-9)*0.17,0)),0)+IF(F54="JEOF",IF(L54=1,34,IF(L54=2,26.04,IF(L54=3,20.6,IF(L54=4,12,IF(L54=5,11,IF(L54=6,10,IF(L54=7,9,IF(L54=8,8,0))))))))+IF(L54&lt;=8,0,IF(L54&lt;=16,6,0))-IF(L54&lt;=8,0,IF(L54&lt;=16,(L54-9)*0.17,0)),0)+IF(F54="JnPČ",IF(L54=1,51,IF(L54=2,35.7,IF(L54=3,27,IF(L54=4,19.5,IF(L54=5,18,IF(L54=6,16.5,IF(L54=7,15,IF(L54=8,13.5,0))))))))+IF(L54&lt;=8,0,IF(L54&lt;=16,10,0))-IF(L54&lt;=8,0,IF(L54&lt;=16,(L54-9)*0.255,0)),0)+IF(F54="JnEČ",IF(L54=1,25.5,IF(L54=2,19.53,IF(L54=3,15.48,IF(L54=4,9,IF(L54=5,8.25,IF(L54=6,7.5,IF(L54=7,6.75,IF(L54=8,6,0))))))))+IF(L54&lt;=8,0,IF(L54&lt;=16,5,0))-IF(L54&lt;=8,0,IF(L54&lt;=16,(L54-9)*0.1275,0)),0)+IF(F54="JčPČ",IF(L54=1,21.25,IF(L54=2,14.5,IF(L54=3,11.5,IF(L54=4,7,IF(L54=5,6.5,IF(L54=6,6,IF(L54=7,5.5,IF(L54=8,5,0))))))))+IF(L54&lt;=8,0,IF(L54&lt;=16,4,0))-IF(L54&lt;=8,0,IF(L54&lt;=16,(L54-9)*0.10625,0)),0)+IF(F54="JčEČ",IF(L54=1,17,IF(L54=2,13.02,IF(L54=3,10.32,IF(L54=4,6,IF(L54=5,5.5,IF(L54=6,5,IF(L54=7,4.5,IF(L54=8,4,0))))))))+IF(L54&lt;=8,0,IF(L54&lt;=16,3,0))-IF(L54&lt;=8,0,IF(L54&lt;=16,(L54-9)*0.085,0)),0)+IF(F54="NEAK",IF(L54=1,11.48,IF(L54=2,8.79,IF(L54=3,6.97,IF(L54=4,4.05,IF(L54=5,3.71,IF(L54=6,3.38,IF(L54=7,3.04,IF(L54=8,2.7,0))))))))+IF(L54&lt;=8,0,IF(L54&lt;=16,2,IF(L54&lt;=24,1.3,0)))-IF(L54&lt;=8,0,IF(L54&lt;=16,(L54-9)*0.0574,IF(L54&lt;=24,(L54-17)*0.0574,0))),0))*IF(L54&lt;4,1,IF(OR(F54="PČ",F54="PŽ",F54="PT"),IF(J54&lt;32,J54/32,1),1))* IF(L54&lt;4,1,IF(OR(F54="EČ",F54="EŽ",F54="JOŽ",F54="JPČ",F54="NEAK"),IF(J54&lt;24,J54/24,1),1))*IF(L54&lt;4,1,IF(OR(F54="PČneol",F54="JEČ",F54="JEOF",F54="JnPČ",F54="JnEČ",F54="JčPČ",F54="JčEČ"),IF(J54&lt;16,J54/16,1),1))*IF(L54&lt;4,1,IF(F54="EČneol",IF(J54&lt;8,J54/8,1),1))</f>
        <v>0</v>
      </c>
      <c r="O54" s="12">
        <f t="shared" ref="O54:O69" si="18">IF(F54="OŽ",N54,IF(H54="Ne",IF(J54*0.3&lt;=J54-L54,N54,0),IF(J54*0.1&lt;=J54-L54,N54,0)))</f>
        <v>0</v>
      </c>
      <c r="P54" s="5">
        <f>IF(O54=0,0,IF(F54="OŽ",IF(L54&gt;47,0,IF(J54&gt;47,(48-L54)*1.836,((48-L54)-(48-J54))*1.836)),0)+IF(F54="PČ",IF(L54&gt;31,0,IF(J54&gt;31,(32-L54)*1.347,((32-L54)-(32-J54))*1.347)),0)+ IF(F54="PČneol",IF(L54&gt;15,0,IF(J54&gt;15,(16-L54)*0.255,((16-L54)-(16-J54))*0.255)),0)+IF(F54="PŽ",IF(L54&gt;31,0,IF(J54&gt;31,(32-L54)*0.255,((32-L54)-(32-J54))*0.255)),0)+IF(F54="EČ",IF(L54&gt;23,0,IF(J54&gt;23,(24-L54)*0.612,((24-L54)-(24-J54))*0.612)),0)+IF(F54="EČneol",IF(L54&gt;7,0,IF(J54&gt;7,(8-L54)*0.204,((8-L54)-(8-J54))*0.204)),0)+IF(F54="EŽ",IF(L54&gt;23,0,IF(J54&gt;23,(24-L54)*0.204,((24-L54)-(24-J54))*0.204)),0)+IF(F54="PT",IF(L54&gt;31,0,IF(J54&gt;31,(32-L54)*0.204,((32-L54)-(32-J54))*0.204)),0)+IF(F54="JOŽ",IF(L54&gt;23,0,IF(J54&gt;23,(24-L54)*0.255,((24-L54)-(24-J54))*0.255)),0)+IF(F54="JPČ",IF(L54&gt;23,0,IF(J54&gt;23,(24-L54)*0.204,((24-L54)-(24-J54))*0.204)),0)+IF(F54="JEČ",IF(L54&gt;15,0,IF(J54&gt;15,(16-L54)*0.102,((16-L54)-(16-J54))*0.102)),0)+IF(F54="JEOF",IF(L54&gt;15,0,IF(J54&gt;15,(16-L54)*0.102,((16-L54)-(16-J54))*0.102)),0)+IF(F54="JnPČ",IF(L54&gt;15,0,IF(J54&gt;15,(16-L54)*0.153,((16-L54)-(16-J54))*0.153)),0)+IF(F54="JnEČ",IF(L54&gt;15,0,IF(J54&gt;15,(16-L54)*0.0765,((16-L54)-(16-J54))*0.0765)),0)+IF(F54="JčPČ",IF(L54&gt;15,0,IF(J54&gt;15,(16-L54)*0.06375,((16-L54)-(16-J54))*0.06375)),0)+IF(F54="JčEČ",IF(L54&gt;15,0,IF(J54&gt;15,(16-L54)*0.051,((16-L54)-(16-J54))*0.051)),0)+IF(F54="NEAK",IF(L54&gt;23,0,IF(J54&gt;23,(24-L54)*0.03444,((24-L54)-(24-J54))*0.03444)),0))</f>
        <v>0</v>
      </c>
      <c r="Q54" s="14">
        <f>IF(ISERROR(P54*100/N54),0,(P54*100/N54))</f>
        <v>0</v>
      </c>
      <c r="R54" s="13">
        <f t="shared" ref="R54:R59" si="19">IF(Q54&lt;=30,O54+P54,O54+O54*0.3)*IF(G54=1,0.4,IF(G54=2,0.75,IF(G54="1 (kas 4 m. 1 k. nerengiamos)",0.52,1)))*IF(D54="olimpinė",1,IF(M54="Ne",0.5,1))*IF(D54="olimpinė",1,IF(J54&lt;8,0,1))*E54*IF(D54="olimpinė",1,IF(K54&lt;16,0,1))*IF(I54&lt;=1,1,1/I54)*IF(OR(A16="Lietuvos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55" spans="1:18" s="11" customFormat="1" ht="15" customHeight="1">
      <c r="A55" s="36">
        <v>2</v>
      </c>
      <c r="B55" s="36" t="s">
        <v>125</v>
      </c>
      <c r="C55" s="15" t="s">
        <v>118</v>
      </c>
      <c r="D55" s="36" t="s">
        <v>101</v>
      </c>
      <c r="E55" s="36">
        <v>1</v>
      </c>
      <c r="F55" s="39" t="s">
        <v>214</v>
      </c>
      <c r="G55" s="36" t="s">
        <v>132</v>
      </c>
      <c r="H55" s="36" t="s">
        <v>103</v>
      </c>
      <c r="I55" s="36"/>
      <c r="J55" s="36">
        <v>46</v>
      </c>
      <c r="K55" s="36">
        <v>37</v>
      </c>
      <c r="L55" s="36">
        <v>34</v>
      </c>
      <c r="M55" s="36" t="s">
        <v>108</v>
      </c>
      <c r="N55" s="4">
        <f t="shared" ref="N55:N67" si="20">(IF(F55="OŽ",IF(L55=1,612,IF(L55=2,473.76,IF(L55=3,380.16,IF(L55=4,201.6,IF(L55=5,187.2,IF(L55=6,172.8,IF(L55=7,165,IF(L55=8,160,0))))))))+IF(L55&lt;=8,0,IF(L55&lt;=16,153,IF(L55&lt;=24,120,IF(L55&lt;=32,89,IF(L55&lt;=48,58,0)))))-IF(L55&lt;=8,0,IF(L55&lt;=16,(L55-9)*3.06,IF(L55&lt;=24,(L55-17)*3.06,IF(L55&lt;=32,(L55-25)*3.06,IF(L55&lt;=48,(L55-33)*3.06,0))))),0)+IF(F55="PČ",IF(L55=1,449,IF(L55=2,314.6,IF(L55=3,238,IF(L55=4,172,IF(L55=5,159,IF(L55=6,145,IF(L55=7,132,IF(L55=8,119,0))))))))+IF(L55&lt;=8,0,IF(L55&lt;=16,88,IF(L55&lt;=24,55,IF(L55&lt;=32,22,0))))-IF(L55&lt;=8,0,IF(L55&lt;=16,(L55-9)*2.245,IF(L55&lt;=24,(L55-17)*2.245,IF(L55&lt;=32,(L55-25)*2.245,0)))),0)+IF(F55="PČneol",IF(L55=1,85,IF(L55=2,64.61,IF(L55=3,50.76,IF(L55=4,16.25,IF(L55=5,15,IF(L55=6,13.75,IF(L55=7,12.5,IF(L55=8,11.25,0))))))))+IF(L55&lt;=8,0,IF(L55&lt;=16,9,0))-IF(L55&lt;=8,0,IF(L55&lt;=16,(L55-9)*0.425,0)),0)+IF(F55="PŽ",IF(L55=1,85,IF(L55=2,59.5,IF(L55=3,45,IF(L55=4,32.5,IF(L55=5,30,IF(L55=6,27.5,IF(L55=7,25,IF(L55=8,22.5,0))))))))+IF(L55&lt;=8,0,IF(L55&lt;=16,19,IF(L55&lt;=24,13,IF(L55&lt;=32,8,0))))-IF(L55&lt;=8,0,IF(L55&lt;=16,(L55-9)*0.425,IF(L55&lt;=24,(L55-17)*0.425,IF(L55&lt;=32,(L55-25)*0.425,0)))),0)+IF(F55="EČ",IF(L55=1,204,IF(L55=2,156.24,IF(L55=3,123.84,IF(L55=4,72,IF(L55=5,66,IF(L55=6,60,IF(L55=7,54,IF(L55=8,48,0))))))))+IF(L55&lt;=8,0,IF(L55&lt;=16,40,IF(L55&lt;=24,25,0)))-IF(L55&lt;=8,0,IF(L55&lt;=16,(L55-9)*1.02,IF(L55&lt;=24,(L55-17)*1.02,0))),0)+IF(F55="EČneol",IF(L55=1,68,IF(L55=2,51.69,IF(L55=3,40.61,IF(L55=4,13,IF(L55=5,12,IF(L55=6,11,IF(L55=7,10,IF(L55=8,9,0)))))))))+IF(F55="EŽ",IF(L55=1,68,IF(L55=2,47.6,IF(L55=3,36,IF(L55=4,18,IF(L55=5,16.5,IF(L55=6,15,IF(L55=7,13.5,IF(L55=8,12,0))))))))+IF(L55&lt;=8,0,IF(L55&lt;=16,10,IF(L55&lt;=24,6,0)))-IF(L55&lt;=8,0,IF(L55&lt;=16,(L55-9)*0.34,IF(L55&lt;=24,(L55-17)*0.34,0))),0)+IF(F55="PT",IF(L55=1,68,IF(L55=2,52.08,IF(L55=3,41.28,IF(L55=4,24,IF(L55=5,22,IF(L55=6,20,IF(L55=7,18,IF(L55=8,16,0))))))))+IF(L55&lt;=8,0,IF(L55&lt;=16,13,IF(L55&lt;=24,9,IF(L55&lt;=32,4,0))))-IF(L55&lt;=8,0,IF(L55&lt;=16,(L55-9)*0.34,IF(L55&lt;=24,(L55-17)*0.34,IF(L55&lt;=32,(L55-25)*0.34,0)))),0)+IF(F55="JOŽ",IF(L55=1,85,IF(L55=2,59.5,IF(L55=3,45,IF(L55=4,32.5,IF(L55=5,30,IF(L55=6,27.5,IF(L55=7,25,IF(L55=8,22.5,0))))))))+IF(L55&lt;=8,0,IF(L55&lt;=16,19,IF(L55&lt;=24,13,0)))-IF(L55&lt;=8,0,IF(L55&lt;=16,(L55-9)*0.425,IF(L55&lt;=24,(L55-17)*0.425,0))),0)+IF(F55="JPČ",IF(L55=1,68,IF(L55=2,47.6,IF(L55=3,36,IF(L55=4,26,IF(L55=5,24,IF(L55=6,22,IF(L55=7,20,IF(L55=8,18,0))))))))+IF(L55&lt;=8,0,IF(L55&lt;=16,13,IF(L55&lt;=24,9,0)))-IF(L55&lt;=8,0,IF(L55&lt;=16,(L55-9)*0.34,IF(L55&lt;=24,(L55-17)*0.34,0))),0)+IF(F55="JEČ",IF(L55=1,34,IF(L55=2,26.04,IF(L55=3,20.6,IF(L55=4,12,IF(L55=5,11,IF(L55=6,10,IF(L55=7,9,IF(L55=8,8,0))))))))+IF(L55&lt;=8,0,IF(L55&lt;=16,6,0))-IF(L55&lt;=8,0,IF(L55&lt;=16,(L55-9)*0.17,0)),0)+IF(F55="JEOF",IF(L55=1,34,IF(L55=2,26.04,IF(L55=3,20.6,IF(L55=4,12,IF(L55=5,11,IF(L55=6,10,IF(L55=7,9,IF(L55=8,8,0))))))))+IF(L55&lt;=8,0,IF(L55&lt;=16,6,0))-IF(L55&lt;=8,0,IF(L55&lt;=16,(L55-9)*0.17,0)),0)+IF(F55="JnPČ",IF(L55=1,51,IF(L55=2,35.7,IF(L55=3,27,IF(L55=4,19.5,IF(L55=5,18,IF(L55=6,16.5,IF(L55=7,15,IF(L55=8,13.5,0))))))))+IF(L55&lt;=8,0,IF(L55&lt;=16,10,0))-IF(L55&lt;=8,0,IF(L55&lt;=16,(L55-9)*0.255,0)),0)+IF(F55="JnEČ",IF(L55=1,25.5,IF(L55=2,19.53,IF(L55=3,15.48,IF(L55=4,9,IF(L55=5,8.25,IF(L55=6,7.5,IF(L55=7,6.75,IF(L55=8,6,0))))))))+IF(L55&lt;=8,0,IF(L55&lt;=16,5,0))-IF(L55&lt;=8,0,IF(L55&lt;=16,(L55-9)*0.1275,0)),0)+IF(F55="JčPČ",IF(L55=1,21.25,IF(L55=2,14.5,IF(L55=3,11.5,IF(L55=4,7,IF(L55=5,6.5,IF(L55=6,6,IF(L55=7,5.5,IF(L55=8,5,0))))))))+IF(L55&lt;=8,0,IF(L55&lt;=16,4,0))-IF(L55&lt;=8,0,IF(L55&lt;=16,(L55-9)*0.10625,0)),0)+IF(F55="JčEČ",IF(L55=1,17,IF(L55=2,13.02,IF(L55=3,10.32,IF(L55=4,6,IF(L55=5,5.5,IF(L55=6,5,IF(L55=7,4.5,IF(L55=8,4,0))))))))+IF(L55&lt;=8,0,IF(L55&lt;=16,3,0))-IF(L55&lt;=8,0,IF(L55&lt;=16,(L55-9)*0.085,0)),0)+IF(F55="NEAK",IF(L55=1,11.48,IF(L55=2,8.79,IF(L55=3,6.97,IF(L55=4,4.05,IF(L55=5,3.71,IF(L55=6,3.38,IF(L55=7,3.04,IF(L55=8,2.7,0))))))))+IF(L55&lt;=8,0,IF(L55&lt;=16,2,IF(L55&lt;=24,1.3,0)))-IF(L55&lt;=8,0,IF(L55&lt;=16,(L55-9)*0.0574,IF(L55&lt;=24,(L55-17)*0.0574,0))),0))*IF(L55&lt;4,1,IF(OR(F55="PČ",F55="PŽ",F55="PT"),IF(J55&lt;32,J55/32,1),1))* IF(L55&lt;4,1,IF(OR(F55="EČ",F55="EŽ",F55="JOŽ",F55="JPČ",F55="NEAK"),IF(J55&lt;24,J55/24,1),1))*IF(L55&lt;4,1,IF(OR(F55="PČneol",F55="JEČ",F55="JEOF",F55="JnPČ",F55="JnEČ",F55="JčPČ",F55="JčEČ"),IF(J55&lt;16,J55/16,1),1))*IF(L55&lt;4,1,IF(F55="EČneol",IF(J55&lt;8,J55/8,1),1))</f>
        <v>0</v>
      </c>
      <c r="O55" s="12">
        <f t="shared" si="18"/>
        <v>0</v>
      </c>
      <c r="P55" s="5">
        <f t="shared" ref="P55:P69" si="21">IF(O55=0,0,IF(F55="OŽ",IF(L55&gt;47,0,IF(J55&gt;47,(48-L55)*1.836,((48-L55)-(48-J55))*1.836)),0)+IF(F55="PČ",IF(L55&gt;31,0,IF(J55&gt;31,(32-L55)*1.347,((32-L55)-(32-J55))*1.347)),0)+ IF(F55="PČneol",IF(L55&gt;15,0,IF(J55&gt;15,(16-L55)*0.255,((16-L55)-(16-J55))*0.255)),0)+IF(F55="PŽ",IF(L55&gt;31,0,IF(J55&gt;31,(32-L55)*0.255,((32-L55)-(32-J55))*0.255)),0)+IF(F55="EČ",IF(L55&gt;23,0,IF(J55&gt;23,(24-L55)*0.612,((24-L55)-(24-J55))*0.612)),0)+IF(F55="EČneol",IF(L55&gt;7,0,IF(J55&gt;7,(8-L55)*0.204,((8-L55)-(8-J55))*0.204)),0)+IF(F55="EŽ",IF(L55&gt;23,0,IF(J55&gt;23,(24-L55)*0.204,((24-L55)-(24-J55))*0.204)),0)+IF(F55="PT",IF(L55&gt;31,0,IF(J55&gt;31,(32-L55)*0.204,((32-L55)-(32-J55))*0.204)),0)+IF(F55="JOŽ",IF(L55&gt;23,0,IF(J55&gt;23,(24-L55)*0.255,((24-L55)-(24-J55))*0.255)),0)+IF(F55="JPČ",IF(L55&gt;23,0,IF(J55&gt;23,(24-L55)*0.204,((24-L55)-(24-J55))*0.204)),0)+IF(F55="JEČ",IF(L55&gt;15,0,IF(J55&gt;15,(16-L55)*0.102,((16-L55)-(16-J55))*0.102)),0)+IF(F55="JEOF",IF(L55&gt;15,0,IF(J55&gt;15,(16-L55)*0.102,((16-L55)-(16-J55))*0.102)),0)+IF(F55="JnPČ",IF(L55&gt;15,0,IF(J55&gt;15,(16-L55)*0.153,((16-L55)-(16-J55))*0.153)),0)+IF(F55="JnEČ",IF(L55&gt;15,0,IF(J55&gt;15,(16-L55)*0.0765,((16-L55)-(16-J55))*0.0765)),0)+IF(F55="JčPČ",IF(L55&gt;15,0,IF(J55&gt;15,(16-L55)*0.06375,((16-L55)-(16-J55))*0.06375)),0)+IF(F55="JčEČ",IF(L55&gt;15,0,IF(J55&gt;15,(16-L55)*0.051,((16-L55)-(16-J55))*0.051)),0)+IF(F55="NEAK",IF(L55&gt;23,0,IF(J55&gt;23,(24-L55)*0.03444,((24-L55)-(24-J55))*0.03444)),0))</f>
        <v>0</v>
      </c>
      <c r="Q55" s="14">
        <f t="shared" ref="Q55" si="22">IF(ISERROR(P55*100/N55),0,(P55*100/N55))</f>
        <v>0</v>
      </c>
      <c r="R55" s="13">
        <f t="shared" si="19"/>
        <v>0</v>
      </c>
    </row>
    <row r="56" spans="1:18" s="11" customFormat="1" ht="15" customHeight="1">
      <c r="A56" s="36">
        <v>3</v>
      </c>
      <c r="B56" s="36" t="s">
        <v>125</v>
      </c>
      <c r="C56" s="15" t="s">
        <v>118</v>
      </c>
      <c r="D56" s="36" t="s">
        <v>104</v>
      </c>
      <c r="E56" s="36">
        <v>1</v>
      </c>
      <c r="F56" s="36" t="s">
        <v>126</v>
      </c>
      <c r="G56" s="36" t="s">
        <v>132</v>
      </c>
      <c r="H56" s="36" t="s">
        <v>103</v>
      </c>
      <c r="I56" s="36"/>
      <c r="J56" s="36">
        <v>46</v>
      </c>
      <c r="K56" s="36">
        <v>37</v>
      </c>
      <c r="L56" s="36">
        <v>29</v>
      </c>
      <c r="M56" s="36" t="s">
        <v>108</v>
      </c>
      <c r="N56" s="4">
        <f t="shared" si="20"/>
        <v>13.02</v>
      </c>
      <c r="O56" s="12">
        <f t="shared" si="18"/>
        <v>13.02</v>
      </c>
      <c r="P56" s="5">
        <f t="shared" si="21"/>
        <v>4.0410000000000004</v>
      </c>
      <c r="Q56" s="14">
        <f>IF(ISERROR(P56*100/N56),0,(P56*100/N56))</f>
        <v>31.036866359447007</v>
      </c>
      <c r="R56" s="13">
        <f t="shared" si="19"/>
        <v>8.80152</v>
      </c>
    </row>
    <row r="57" spans="1:18" s="11" customFormat="1" ht="15" customHeight="1">
      <c r="A57" s="36">
        <v>4</v>
      </c>
      <c r="B57" s="36" t="s">
        <v>127</v>
      </c>
      <c r="C57" s="15" t="s">
        <v>100</v>
      </c>
      <c r="D57" s="36" t="s">
        <v>101</v>
      </c>
      <c r="E57" s="36">
        <v>1</v>
      </c>
      <c r="F57" s="39" t="s">
        <v>214</v>
      </c>
      <c r="G57" s="36" t="s">
        <v>132</v>
      </c>
      <c r="H57" s="36" t="s">
        <v>103</v>
      </c>
      <c r="I57" s="36"/>
      <c r="J57" s="36">
        <v>38</v>
      </c>
      <c r="K57" s="36">
        <v>30</v>
      </c>
      <c r="L57" s="36">
        <v>2</v>
      </c>
      <c r="M57" s="36" t="s">
        <v>108</v>
      </c>
      <c r="N57" s="4">
        <f t="shared" si="20"/>
        <v>64.61</v>
      </c>
      <c r="O57" s="12">
        <f t="shared" si="18"/>
        <v>64.61</v>
      </c>
      <c r="P57" s="5">
        <f t="shared" si="21"/>
        <v>3.5700000000000003</v>
      </c>
      <c r="Q57" s="14">
        <f t="shared" ref="Q57:Q69" si="23">IF(ISERROR(P57*100/N57),0,(P57*100/N57))</f>
        <v>5.52546045503792</v>
      </c>
      <c r="R57" s="13">
        <f t="shared" si="19"/>
        <v>35.453600000000002</v>
      </c>
    </row>
    <row r="58" spans="1:18" s="11" customFormat="1" ht="15" customHeight="1">
      <c r="A58" s="36">
        <v>5</v>
      </c>
      <c r="B58" s="36" t="s">
        <v>127</v>
      </c>
      <c r="C58" s="15" t="s">
        <v>100</v>
      </c>
      <c r="D58" s="36" t="s">
        <v>101</v>
      </c>
      <c r="E58" s="36">
        <v>1</v>
      </c>
      <c r="F58" s="39" t="s">
        <v>214</v>
      </c>
      <c r="G58" s="36" t="s">
        <v>132</v>
      </c>
      <c r="H58" s="36" t="s">
        <v>103</v>
      </c>
      <c r="I58" s="36"/>
      <c r="J58" s="36">
        <v>38</v>
      </c>
      <c r="K58" s="36">
        <v>30</v>
      </c>
      <c r="L58" s="36">
        <v>5</v>
      </c>
      <c r="M58" s="36" t="s">
        <v>108</v>
      </c>
      <c r="N58" s="4">
        <f t="shared" si="20"/>
        <v>15</v>
      </c>
      <c r="O58" s="12">
        <f t="shared" si="18"/>
        <v>15</v>
      </c>
      <c r="P58" s="5">
        <f t="shared" si="21"/>
        <v>2.8050000000000002</v>
      </c>
      <c r="Q58" s="14">
        <f t="shared" si="23"/>
        <v>18.7</v>
      </c>
      <c r="R58" s="13">
        <f t="shared" si="19"/>
        <v>9.2585999999999995</v>
      </c>
    </row>
    <row r="59" spans="1:18" s="11" customFormat="1" ht="15" customHeight="1">
      <c r="A59" s="36">
        <v>6</v>
      </c>
      <c r="B59" s="36" t="s">
        <v>127</v>
      </c>
      <c r="C59" s="15" t="s">
        <v>100</v>
      </c>
      <c r="D59" s="36" t="s">
        <v>104</v>
      </c>
      <c r="E59" s="36">
        <v>1</v>
      </c>
      <c r="F59" s="36" t="s">
        <v>126</v>
      </c>
      <c r="G59" s="36" t="s">
        <v>132</v>
      </c>
      <c r="H59" s="36" t="s">
        <v>103</v>
      </c>
      <c r="I59" s="36"/>
      <c r="J59" s="36">
        <v>38</v>
      </c>
      <c r="K59" s="36">
        <v>30</v>
      </c>
      <c r="L59" s="36">
        <v>3</v>
      </c>
      <c r="M59" s="36" t="s">
        <v>108</v>
      </c>
      <c r="N59" s="4">
        <f t="shared" si="20"/>
        <v>238</v>
      </c>
      <c r="O59" s="12">
        <f t="shared" si="18"/>
        <v>238</v>
      </c>
      <c r="P59" s="5">
        <f t="shared" si="21"/>
        <v>39.063000000000002</v>
      </c>
      <c r="Q59" s="14">
        <f t="shared" si="23"/>
        <v>16.413025210084033</v>
      </c>
      <c r="R59" s="13">
        <f t="shared" si="19"/>
        <v>144.07275999999999</v>
      </c>
    </row>
    <row r="60" spans="1:18" s="11" customFormat="1" ht="15" customHeight="1">
      <c r="A60" s="36">
        <v>7</v>
      </c>
      <c r="B60" s="36" t="s">
        <v>128</v>
      </c>
      <c r="C60" s="15" t="s">
        <v>100</v>
      </c>
      <c r="D60" s="36" t="s">
        <v>101</v>
      </c>
      <c r="E60" s="36">
        <v>1</v>
      </c>
      <c r="F60" s="39" t="s">
        <v>214</v>
      </c>
      <c r="G60" s="36" t="s">
        <v>132</v>
      </c>
      <c r="H60" s="36" t="s">
        <v>103</v>
      </c>
      <c r="I60" s="36"/>
      <c r="J60" s="36">
        <v>38</v>
      </c>
      <c r="K60" s="36">
        <v>30</v>
      </c>
      <c r="L60" s="36">
        <v>12</v>
      </c>
      <c r="M60" s="36" t="s">
        <v>108</v>
      </c>
      <c r="N60" s="4">
        <f t="shared" ref="N60:N65" si="24">(IF(F60="OŽ",IF(L60=1,612,IF(L60=2,473.76,IF(L60=3,380.16,IF(L60=4,201.6,IF(L60=5,187.2,IF(L60=6,172.8,IF(L60=7,165,IF(L60=8,160,0))))))))+IF(L60&lt;=8,0,IF(L60&lt;=16,153,IF(L60&lt;=24,120,IF(L60&lt;=32,89,IF(L60&lt;=48,58,0)))))-IF(L60&lt;=8,0,IF(L60&lt;=16,(L60-9)*3.06,IF(L60&lt;=24,(L60-17)*3.06,IF(L60&lt;=32,(L60-25)*3.06,IF(L60&lt;=48,(L60-33)*3.06,0))))),0)+IF(F60="PČ",IF(L60=1,449,IF(L60=2,314.6,IF(L60=3,238,IF(L60=4,172,IF(L60=5,159,IF(L60=6,145,IF(L60=7,132,IF(L60=8,119,0))))))))+IF(L60&lt;=8,0,IF(L60&lt;=16,88,IF(L60&lt;=24,55,IF(L60&lt;=32,22,0))))-IF(L60&lt;=8,0,IF(L60&lt;=16,(L60-9)*2.245,IF(L60&lt;=24,(L60-17)*2.245,IF(L60&lt;=32,(L60-25)*2.245,0)))),0)+IF(F60="PČneol",IF(L60=1,85,IF(L60=2,64.61,IF(L60=3,50.76,IF(L60=4,16.25,IF(L60=5,15,IF(L60=6,13.75,IF(L60=7,12.5,IF(L60=8,11.25,0))))))))+IF(L60&lt;=8,0,IF(L60&lt;=16,9,0))-IF(L60&lt;=8,0,IF(L60&lt;=16,(L60-9)*0.425,0)),0)+IF(F60="PŽ",IF(L60=1,85,IF(L60=2,59.5,IF(L60=3,45,IF(L60=4,32.5,IF(L60=5,30,IF(L60=6,27.5,IF(L60=7,25,IF(L60=8,22.5,0))))))))+IF(L60&lt;=8,0,IF(L60&lt;=16,19,IF(L60&lt;=24,13,IF(L60&lt;=32,8,0))))-IF(L60&lt;=8,0,IF(L60&lt;=16,(L60-9)*0.425,IF(L60&lt;=24,(L60-17)*0.425,IF(L60&lt;=32,(L60-25)*0.425,0)))),0)+IF(F60="EČ",IF(L60=1,204,IF(L60=2,156.24,IF(L60=3,123.84,IF(L60=4,72,IF(L60=5,66,IF(L60=6,60,IF(L60=7,54,IF(L60=8,48,0))))))))+IF(L60&lt;=8,0,IF(L60&lt;=16,40,IF(L60&lt;=24,25,0)))-IF(L60&lt;=8,0,IF(L60&lt;=16,(L60-9)*1.02,IF(L60&lt;=24,(L60-17)*1.02,0))),0)+IF(F60="EČneol",IF(L60=1,68,IF(L60=2,51.69,IF(L60=3,40.61,IF(L60=4,13,IF(L60=5,12,IF(L60=6,11,IF(L60=7,10,IF(L60=8,9,0)))))))))+IF(F60="EŽ",IF(L60=1,68,IF(L60=2,47.6,IF(L60=3,36,IF(L60=4,18,IF(L60=5,16.5,IF(L60=6,15,IF(L60=7,13.5,IF(L60=8,12,0))))))))+IF(L60&lt;=8,0,IF(L60&lt;=16,10,IF(L60&lt;=24,6,0)))-IF(L60&lt;=8,0,IF(L60&lt;=16,(L60-9)*0.34,IF(L60&lt;=24,(L60-17)*0.34,0))),0)+IF(F60="PT",IF(L60=1,68,IF(L60=2,52.08,IF(L60=3,41.28,IF(L60=4,24,IF(L60=5,22,IF(L60=6,20,IF(L60=7,18,IF(L60=8,16,0))))))))+IF(L60&lt;=8,0,IF(L60&lt;=16,13,IF(L60&lt;=24,9,IF(L60&lt;=32,4,0))))-IF(L60&lt;=8,0,IF(L60&lt;=16,(L60-9)*0.34,IF(L60&lt;=24,(L60-17)*0.34,IF(L60&lt;=32,(L60-25)*0.34,0)))),0)+IF(F60="JOŽ",IF(L60=1,85,IF(L60=2,59.5,IF(L60=3,45,IF(L60=4,32.5,IF(L60=5,30,IF(L60=6,27.5,IF(L60=7,25,IF(L60=8,22.5,0))))))))+IF(L60&lt;=8,0,IF(L60&lt;=16,19,IF(L60&lt;=24,13,0)))-IF(L60&lt;=8,0,IF(L60&lt;=16,(L60-9)*0.425,IF(L60&lt;=24,(L60-17)*0.425,0))),0)+IF(F60="JPČ",IF(L60=1,68,IF(L60=2,47.6,IF(L60=3,36,IF(L60=4,26,IF(L60=5,24,IF(L60=6,22,IF(L60=7,20,IF(L60=8,18,0))))))))+IF(L60&lt;=8,0,IF(L60&lt;=16,13,IF(L60&lt;=24,9,0)))-IF(L60&lt;=8,0,IF(L60&lt;=16,(L60-9)*0.34,IF(L60&lt;=24,(L60-17)*0.34,0))),0)+IF(F60="JEČ",IF(L60=1,34,IF(L60=2,26.04,IF(L60=3,20.6,IF(L60=4,12,IF(L60=5,11,IF(L60=6,10,IF(L60=7,9,IF(L60=8,8,0))))))))+IF(L60&lt;=8,0,IF(L60&lt;=16,6,0))-IF(L60&lt;=8,0,IF(L60&lt;=16,(L60-9)*0.17,0)),0)+IF(F60="JEOF",IF(L60=1,34,IF(L60=2,26.04,IF(L60=3,20.6,IF(L60=4,12,IF(L60=5,11,IF(L60=6,10,IF(L60=7,9,IF(L60=8,8,0))))))))+IF(L60&lt;=8,0,IF(L60&lt;=16,6,0))-IF(L60&lt;=8,0,IF(L60&lt;=16,(L60-9)*0.17,0)),0)+IF(F60="JnPČ",IF(L60=1,51,IF(L60=2,35.7,IF(L60=3,27,IF(L60=4,19.5,IF(L60=5,18,IF(L60=6,16.5,IF(L60=7,15,IF(L60=8,13.5,0))))))))+IF(L60&lt;=8,0,IF(L60&lt;=16,10,0))-IF(L60&lt;=8,0,IF(L60&lt;=16,(L60-9)*0.255,0)),0)+IF(F60="JnEČ",IF(L60=1,25.5,IF(L60=2,19.53,IF(L60=3,15.48,IF(L60=4,9,IF(L60=5,8.25,IF(L60=6,7.5,IF(L60=7,6.75,IF(L60=8,6,0))))))))+IF(L60&lt;=8,0,IF(L60&lt;=16,5,0))-IF(L60&lt;=8,0,IF(L60&lt;=16,(L60-9)*0.1275,0)),0)+IF(F60="JčPČ",IF(L60=1,21.25,IF(L60=2,14.5,IF(L60=3,11.5,IF(L60=4,7,IF(L60=5,6.5,IF(L60=6,6,IF(L60=7,5.5,IF(L60=8,5,0))))))))+IF(L60&lt;=8,0,IF(L60&lt;=16,4,0))-IF(L60&lt;=8,0,IF(L60&lt;=16,(L60-9)*0.10625,0)),0)+IF(F60="JčEČ",IF(L60=1,17,IF(L60=2,13.02,IF(L60=3,10.32,IF(L60=4,6,IF(L60=5,5.5,IF(L60=6,5,IF(L60=7,4.5,IF(L60=8,4,0))))))))+IF(L60&lt;=8,0,IF(L60&lt;=16,3,0))-IF(L60&lt;=8,0,IF(L60&lt;=16,(L60-9)*0.085,0)),0)+IF(F60="NEAK",IF(L60=1,11.48,IF(L60=2,8.79,IF(L60=3,6.97,IF(L60=4,4.05,IF(L60=5,3.71,IF(L60=6,3.38,IF(L60=7,3.04,IF(L60=8,2.7,0))))))))+IF(L60&lt;=8,0,IF(L60&lt;=16,2,IF(L60&lt;=24,1.3,0)))-IF(L60&lt;=8,0,IF(L60&lt;=16,(L60-9)*0.0574,IF(L60&lt;=24,(L60-17)*0.0574,0))),0))*IF(L60&lt;4,1,IF(OR(F60="PČ",F60="PŽ",F60="PT"),IF(J60&lt;32,J60/32,1),1))* IF(L60&lt;4,1,IF(OR(F60="EČ",F60="EŽ",F60="JOŽ",F60="JPČ",F60="NEAK"),IF(J60&lt;24,J60/24,1),1))*IF(L60&lt;4,1,IF(OR(F60="PČneol",F60="JEČ",F60="JEOF",F60="JnPČ",F60="JnEČ",F60="JčPČ",F60="JčEČ"),IF(J60&lt;16,J60/16,1),1))*IF(L60&lt;4,1,IF(F60="EČneol",IF(J60&lt;8,J60/8,1),1))</f>
        <v>7.7249999999999996</v>
      </c>
      <c r="O60" s="12">
        <f t="shared" ref="O60:O65" si="25">IF(F60="OŽ",N60,IF(H60="Ne",IF(J60*0.3&lt;=J60-L60,N60,0),IF(J60*0.1&lt;=J60-L60,N60,0)))</f>
        <v>7.7249999999999996</v>
      </c>
      <c r="P60" s="5">
        <f t="shared" ref="P60:P65" si="26">IF(O60=0,0,IF(F60="OŽ",IF(L60&gt;47,0,IF(J60&gt;47,(48-L60)*1.836,((48-L60)-(48-J60))*1.836)),0)+IF(F60="PČ",IF(L60&gt;31,0,IF(J60&gt;31,(32-L60)*1.347,((32-L60)-(32-J60))*1.347)),0)+ IF(F60="PČneol",IF(L60&gt;15,0,IF(J60&gt;15,(16-L60)*0.255,((16-L60)-(16-J60))*0.255)),0)+IF(F60="PŽ",IF(L60&gt;31,0,IF(J60&gt;31,(32-L60)*0.255,((32-L60)-(32-J60))*0.255)),0)+IF(F60="EČ",IF(L60&gt;23,0,IF(J60&gt;23,(24-L60)*0.612,((24-L60)-(24-J60))*0.612)),0)+IF(F60="EČneol",IF(L60&gt;7,0,IF(J60&gt;7,(8-L60)*0.204,((8-L60)-(8-J60))*0.204)),0)+IF(F60="EŽ",IF(L60&gt;23,0,IF(J60&gt;23,(24-L60)*0.204,((24-L60)-(24-J60))*0.204)),0)+IF(F60="PT",IF(L60&gt;31,0,IF(J60&gt;31,(32-L60)*0.204,((32-L60)-(32-J60))*0.204)),0)+IF(F60="JOŽ",IF(L60&gt;23,0,IF(J60&gt;23,(24-L60)*0.255,((24-L60)-(24-J60))*0.255)),0)+IF(F60="JPČ",IF(L60&gt;23,0,IF(J60&gt;23,(24-L60)*0.204,((24-L60)-(24-J60))*0.204)),0)+IF(F60="JEČ",IF(L60&gt;15,0,IF(J60&gt;15,(16-L60)*0.102,((16-L60)-(16-J60))*0.102)),0)+IF(F60="JEOF",IF(L60&gt;15,0,IF(J60&gt;15,(16-L60)*0.102,((16-L60)-(16-J60))*0.102)),0)+IF(F60="JnPČ",IF(L60&gt;15,0,IF(J60&gt;15,(16-L60)*0.153,((16-L60)-(16-J60))*0.153)),0)+IF(F60="JnEČ",IF(L60&gt;15,0,IF(J60&gt;15,(16-L60)*0.0765,((16-L60)-(16-J60))*0.0765)),0)+IF(F60="JčPČ",IF(L60&gt;15,0,IF(J60&gt;15,(16-L60)*0.06375,((16-L60)-(16-J60))*0.06375)),0)+IF(F60="JčEČ",IF(L60&gt;15,0,IF(J60&gt;15,(16-L60)*0.051,((16-L60)-(16-J60))*0.051)),0)+IF(F60="NEAK",IF(L60&gt;23,0,IF(J60&gt;23,(24-L60)*0.03444,((24-L60)-(24-J60))*0.03444)),0))</f>
        <v>1.02</v>
      </c>
      <c r="Q60" s="14">
        <f t="shared" ref="Q60:Q65" si="27">IF(ISERROR(P60*100/N60),0,(P60*100/N60))</f>
        <v>13.203883495145632</v>
      </c>
      <c r="R60" s="13">
        <f t="shared" ref="R60:R65" si="28">IF(Q60&lt;=30,O60+P60,O60+O60*0.3)*IF(G60=1,0.4,IF(G60=2,0.75,IF(G60="1 (kas 4 m. 1 k. nerengiamos)",0.52,1)))*IF(D60="olimpinė",1,IF(M60="Ne",0.5,1))*IF(D60="olimpinė",1,IF(J60&lt;8,0,1))*E60*IF(D60="olimpinė",1,IF(K60&lt;16,0,1))*IF(I60&lt;=1,1,1/I60)*IF(OR(A22="Lietuvos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4.5473999999999997</v>
      </c>
    </row>
    <row r="61" spans="1:18" s="11" customFormat="1" ht="15" customHeight="1">
      <c r="A61" s="36">
        <v>8</v>
      </c>
      <c r="B61" s="36" t="s">
        <v>128</v>
      </c>
      <c r="C61" s="15" t="s">
        <v>100</v>
      </c>
      <c r="D61" s="36" t="s">
        <v>101</v>
      </c>
      <c r="E61" s="36">
        <v>1</v>
      </c>
      <c r="F61" s="39" t="s">
        <v>214</v>
      </c>
      <c r="G61" s="36" t="s">
        <v>132</v>
      </c>
      <c r="H61" s="36" t="s">
        <v>103</v>
      </c>
      <c r="I61" s="36"/>
      <c r="J61" s="36">
        <v>38</v>
      </c>
      <c r="K61" s="36">
        <v>30</v>
      </c>
      <c r="L61" s="36">
        <v>13</v>
      </c>
      <c r="M61" s="36" t="s">
        <v>108</v>
      </c>
      <c r="N61" s="4">
        <f t="shared" si="24"/>
        <v>7.3</v>
      </c>
      <c r="O61" s="12">
        <f t="shared" si="25"/>
        <v>7.3</v>
      </c>
      <c r="P61" s="5">
        <f t="shared" si="26"/>
        <v>0.76500000000000001</v>
      </c>
      <c r="Q61" s="14">
        <f t="shared" si="27"/>
        <v>10.479452054794521</v>
      </c>
      <c r="R61" s="13">
        <f t="shared" si="28"/>
        <v>4.1937999999999995</v>
      </c>
    </row>
    <row r="62" spans="1:18" s="11" customFormat="1" ht="15" customHeight="1">
      <c r="A62" s="36">
        <v>9</v>
      </c>
      <c r="B62" s="36" t="s">
        <v>128</v>
      </c>
      <c r="C62" s="15" t="s">
        <v>100</v>
      </c>
      <c r="D62" s="36" t="s">
        <v>104</v>
      </c>
      <c r="E62" s="36">
        <v>1</v>
      </c>
      <c r="F62" s="36" t="s">
        <v>126</v>
      </c>
      <c r="G62" s="36" t="s">
        <v>132</v>
      </c>
      <c r="H62" s="36" t="s">
        <v>103</v>
      </c>
      <c r="I62" s="36"/>
      <c r="J62" s="36">
        <v>38</v>
      </c>
      <c r="K62" s="36">
        <v>30</v>
      </c>
      <c r="L62" s="36">
        <v>13</v>
      </c>
      <c r="M62" s="36" t="s">
        <v>108</v>
      </c>
      <c r="N62" s="4">
        <f t="shared" si="24"/>
        <v>79.02</v>
      </c>
      <c r="O62" s="12">
        <f t="shared" si="25"/>
        <v>79.02</v>
      </c>
      <c r="P62" s="5">
        <f t="shared" si="26"/>
        <v>25.593</v>
      </c>
      <c r="Q62" s="14">
        <f t="shared" si="27"/>
        <v>32.388003037205777</v>
      </c>
      <c r="R62" s="13">
        <f t="shared" si="28"/>
        <v>53.417520000000003</v>
      </c>
    </row>
    <row r="63" spans="1:18" s="11" customFormat="1" ht="15" customHeight="1">
      <c r="A63" s="36">
        <v>10</v>
      </c>
      <c r="B63" s="36" t="s">
        <v>129</v>
      </c>
      <c r="C63" s="15" t="s">
        <v>106</v>
      </c>
      <c r="D63" s="36" t="s">
        <v>101</v>
      </c>
      <c r="E63" s="36">
        <v>1</v>
      </c>
      <c r="F63" s="39" t="s">
        <v>214</v>
      </c>
      <c r="G63" s="36" t="s">
        <v>132</v>
      </c>
      <c r="H63" s="36" t="s">
        <v>103</v>
      </c>
      <c r="I63" s="36"/>
      <c r="J63" s="36">
        <v>38</v>
      </c>
      <c r="K63" s="36">
        <v>26</v>
      </c>
      <c r="L63" s="36">
        <v>26</v>
      </c>
      <c r="M63" s="36" t="s">
        <v>108</v>
      </c>
      <c r="N63" s="4">
        <f t="shared" si="24"/>
        <v>0</v>
      </c>
      <c r="O63" s="12">
        <f t="shared" si="25"/>
        <v>0</v>
      </c>
      <c r="P63" s="5">
        <f t="shared" si="26"/>
        <v>0</v>
      </c>
      <c r="Q63" s="14">
        <f t="shared" si="27"/>
        <v>0</v>
      </c>
      <c r="R63" s="13">
        <f t="shared" si="28"/>
        <v>0</v>
      </c>
    </row>
    <row r="64" spans="1:18" s="11" customFormat="1" ht="15" customHeight="1">
      <c r="A64" s="36">
        <v>11</v>
      </c>
      <c r="B64" s="36" t="s">
        <v>129</v>
      </c>
      <c r="C64" s="15" t="s">
        <v>106</v>
      </c>
      <c r="D64" s="36" t="s">
        <v>101</v>
      </c>
      <c r="E64" s="36">
        <v>1</v>
      </c>
      <c r="F64" s="39" t="s">
        <v>214</v>
      </c>
      <c r="G64" s="36" t="s">
        <v>132</v>
      </c>
      <c r="H64" s="36" t="s">
        <v>103</v>
      </c>
      <c r="I64" s="36"/>
      <c r="J64" s="36">
        <v>38</v>
      </c>
      <c r="K64" s="36">
        <v>26</v>
      </c>
      <c r="L64" s="36">
        <v>32</v>
      </c>
      <c r="M64" s="36" t="s">
        <v>108</v>
      </c>
      <c r="N64" s="4">
        <f t="shared" si="24"/>
        <v>0</v>
      </c>
      <c r="O64" s="12">
        <f t="shared" si="25"/>
        <v>0</v>
      </c>
      <c r="P64" s="5">
        <f t="shared" si="26"/>
        <v>0</v>
      </c>
      <c r="Q64" s="14">
        <f t="shared" si="27"/>
        <v>0</v>
      </c>
      <c r="R64" s="13">
        <f t="shared" si="28"/>
        <v>0</v>
      </c>
    </row>
    <row r="65" spans="1:18" s="11" customFormat="1" ht="15" customHeight="1">
      <c r="A65" s="36">
        <v>12</v>
      </c>
      <c r="B65" s="36" t="s">
        <v>129</v>
      </c>
      <c r="C65" s="15" t="s">
        <v>106</v>
      </c>
      <c r="D65" s="36" t="s">
        <v>104</v>
      </c>
      <c r="E65" s="36">
        <v>1</v>
      </c>
      <c r="F65" s="36" t="s">
        <v>126</v>
      </c>
      <c r="G65" s="36" t="s">
        <v>132</v>
      </c>
      <c r="H65" s="36" t="s">
        <v>103</v>
      </c>
      <c r="I65" s="36"/>
      <c r="J65" s="36">
        <v>38</v>
      </c>
      <c r="K65" s="36">
        <v>26</v>
      </c>
      <c r="L65" s="36">
        <v>30</v>
      </c>
      <c r="M65" s="36" t="s">
        <v>108</v>
      </c>
      <c r="N65" s="4">
        <f t="shared" si="24"/>
        <v>10.774999999999999</v>
      </c>
      <c r="O65" s="12">
        <f t="shared" si="25"/>
        <v>0</v>
      </c>
      <c r="P65" s="5">
        <f t="shared" si="26"/>
        <v>0</v>
      </c>
      <c r="Q65" s="14">
        <f t="shared" si="27"/>
        <v>0</v>
      </c>
      <c r="R65" s="13">
        <f t="shared" si="28"/>
        <v>0</v>
      </c>
    </row>
    <row r="66" spans="1:18" s="11" customFormat="1" ht="15" customHeight="1">
      <c r="A66" s="36">
        <v>13</v>
      </c>
      <c r="B66" s="36" t="s">
        <v>130</v>
      </c>
      <c r="C66" s="15" t="s">
        <v>131</v>
      </c>
      <c r="D66" s="36" t="s">
        <v>101</v>
      </c>
      <c r="E66" s="36">
        <v>1</v>
      </c>
      <c r="F66" s="39" t="s">
        <v>214</v>
      </c>
      <c r="G66" s="36" t="s">
        <v>132</v>
      </c>
      <c r="H66" s="36" t="s">
        <v>103</v>
      </c>
      <c r="I66" s="36"/>
      <c r="J66" s="36">
        <v>33</v>
      </c>
      <c r="K66" s="36">
        <v>24</v>
      </c>
      <c r="L66" s="36">
        <v>23</v>
      </c>
      <c r="M66" s="36" t="s">
        <v>108</v>
      </c>
      <c r="N66" s="4">
        <f t="shared" si="20"/>
        <v>0</v>
      </c>
      <c r="O66" s="12">
        <f t="shared" si="18"/>
        <v>0</v>
      </c>
      <c r="P66" s="5">
        <f t="shared" si="21"/>
        <v>0</v>
      </c>
      <c r="Q66" s="14">
        <f t="shared" si="23"/>
        <v>0</v>
      </c>
      <c r="R66" s="13">
        <f>IF(Q66&lt;=30,O66+P66,O66+O66*0.3)*IF(G66=1,0.4,IF(G66=2,0.75,IF(G66="1 (kas 4 m. 1 k. nerengiamos)",0.52,1)))*IF(D66="olimpinė",1,IF(M66="Ne",0.5,1))*IF(D66="olimpinė",1,IF(J66&lt;8,0,1))*E66*IF(D66="olimpinė",1,IF(K66&lt;16,0,1))*IF(I66&lt;=1,1,1/I66)*IF(OR(A22="Lietuvos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0</v>
      </c>
    </row>
    <row r="67" spans="1:18" s="11" customFormat="1" ht="15" customHeight="1">
      <c r="A67" s="36">
        <v>14</v>
      </c>
      <c r="B67" s="36" t="s">
        <v>130</v>
      </c>
      <c r="C67" s="15" t="s">
        <v>131</v>
      </c>
      <c r="D67" s="36" t="s">
        <v>101</v>
      </c>
      <c r="E67" s="36">
        <v>1</v>
      </c>
      <c r="F67" s="39" t="s">
        <v>214</v>
      </c>
      <c r="G67" s="36" t="s">
        <v>132</v>
      </c>
      <c r="H67" s="36" t="s">
        <v>103</v>
      </c>
      <c r="I67" s="36"/>
      <c r="J67" s="36">
        <v>33</v>
      </c>
      <c r="K67" s="36">
        <v>24</v>
      </c>
      <c r="L67" s="36">
        <v>26</v>
      </c>
      <c r="M67" s="36" t="s">
        <v>108</v>
      </c>
      <c r="N67" s="4">
        <f t="shared" si="20"/>
        <v>0</v>
      </c>
      <c r="O67" s="12">
        <f t="shared" si="18"/>
        <v>0</v>
      </c>
      <c r="P67" s="5">
        <f t="shared" si="21"/>
        <v>0</v>
      </c>
      <c r="Q67" s="14">
        <f t="shared" si="23"/>
        <v>0</v>
      </c>
      <c r="R67" s="13">
        <f>IF(Q67&lt;=30,O67+P67,O67+O67*0.3)*IF(G67=1,0.4,IF(G67=2,0.75,IF(G67="1 (kas 4 m. 1 k. nerengiamos)",0.52,1)))*IF(D67="olimpinė",1,IF(M67="Ne",0.5,1))*IF(D67="olimpinė",1,IF(J67&lt;8,0,1))*E67*IF(D67="olimpinė",1,IF(K67&lt;16,0,1))*IF(I67&lt;=1,1,1/I67)*IF(OR(A51="Lietuvos lengvosios atletikos federacija",A51="Lietuvos šaudymo sporto sąjunga"),1.01,1)*IF(OR(A51="Lietuvos dviračių sporto federacija",A51="Lietuvos biatlono federacija",A51=" Lietuvos nacionalinė slidinėjimo asociacija"),1.03,1)*IF(OR(A51="Lietuvos baidarių ir kanojų irklavimo federacija",A51="Lietuvos buriuotojų sąjunga",A51="Lietuvos irklavimo federacija"),1.04,1)*IF(OR(A51="Lietuvos aeroklubas",A51="Lietuvos automobilių sporto federacija",A51="Lietuvos motociklų sporto federacija",A51="Lietuvos motorlaivių federacija",A51="Lietuvos žirginio sporto federacija"),1.09,1)</f>
        <v>0</v>
      </c>
    </row>
    <row r="68" spans="1:18" s="11" customFormat="1" ht="15" customHeight="1">
      <c r="A68" s="36">
        <v>15</v>
      </c>
      <c r="B68" s="36" t="s">
        <v>130</v>
      </c>
      <c r="C68" s="15" t="s">
        <v>131</v>
      </c>
      <c r="D68" s="36" t="s">
        <v>104</v>
      </c>
      <c r="E68" s="36">
        <v>1</v>
      </c>
      <c r="F68" s="36" t="s">
        <v>126</v>
      </c>
      <c r="G68" s="36" t="s">
        <v>132</v>
      </c>
      <c r="H68" s="36" t="s">
        <v>103</v>
      </c>
      <c r="I68" s="36"/>
      <c r="J68" s="36">
        <v>33</v>
      </c>
      <c r="K68" s="36">
        <v>24</v>
      </c>
      <c r="L68" s="36">
        <v>24</v>
      </c>
      <c r="M68" s="36" t="s">
        <v>108</v>
      </c>
      <c r="N68" s="4">
        <f>(IF(F68="OŽ",IF(L68=1,612,IF(L68=2,473.76,IF(L68=3,380.16,IF(L68=4,201.6,IF(L68=5,187.2,IF(L68=6,172.8,IF(L68=7,165,IF(L68=8,160,0))))))))+IF(L68&lt;=8,0,IF(L68&lt;=16,153,IF(L68&lt;=24,120,IF(L68&lt;=32,89,IF(L68&lt;=48,58,0)))))-IF(L68&lt;=8,0,IF(L68&lt;=16,(L68-9)*3.06,IF(L68&lt;=24,(L68-17)*3.06,IF(L68&lt;=32,(L68-25)*3.06,IF(L68&lt;=48,(L68-33)*3.06,0))))),0)+IF(F68="PČ",IF(L68=1,449,IF(L68=2,314.6,IF(L68=3,238,IF(L68=4,172,IF(L68=5,159,IF(L68=6,145,IF(L68=7,132,IF(L68=8,119,0))))))))+IF(L68&lt;=8,0,IF(L68&lt;=16,88,IF(L68&lt;=24,55,IF(L68&lt;=32,22,0))))-IF(L68&lt;=8,0,IF(L68&lt;=16,(L68-9)*2.245,IF(L68&lt;=24,(L68-17)*2.245,IF(L68&lt;=32,(L68-25)*2.245,0)))),0)+IF(F68="PČneol",IF(L68=1,85,IF(L68=2,64.61,IF(L68=3,50.76,IF(L68=4,16.25,IF(L68=5,15,IF(L68=6,13.75,IF(L68=7,12.5,IF(L68=8,11.25,0))))))))+IF(L68&lt;=8,0,IF(L68&lt;=16,9,0))-IF(L68&lt;=8,0,IF(L68&lt;=16,(L68-9)*0.425,0)),0)+IF(F68="PŽ",IF(L68=1,85,IF(L68=2,59.5,IF(L68=3,45,IF(L68=4,32.5,IF(L68=5,30,IF(L68=6,27.5,IF(L68=7,25,IF(L68=8,22.5,0))))))))+IF(L68&lt;=8,0,IF(L68&lt;=16,19,IF(L68&lt;=24,13,IF(L68&lt;=32,8,0))))-IF(L68&lt;=8,0,IF(L68&lt;=16,(L68-9)*0.425,IF(L68&lt;=24,(L68-17)*0.425,IF(L68&lt;=32,(L68-25)*0.425,0)))),0)+IF(F68="EČ",IF(L68=1,204,IF(L68=2,156.24,IF(L68=3,123.84,IF(L68=4,72,IF(L68=5,66,IF(L68=6,60,IF(L68=7,54,IF(L68=8,48,0))))))))+IF(L68&lt;=8,0,IF(L68&lt;=16,40,IF(L68&lt;=24,25,0)))-IF(L68&lt;=8,0,IF(L68&lt;=16,(L68-9)*1.02,IF(L68&lt;=24,(L68-17)*1.02,0))),0)+IF(F68="EČneol",IF(L68=1,68,IF(L68=2,51.69,IF(L68=3,40.61,IF(L68=4,13,IF(L68=5,12,IF(L68=6,11,IF(L68=7,10,IF(L68=8,9,0)))))))))+IF(F68="EŽ",IF(L68=1,68,IF(L68=2,47.6,IF(L68=3,36,IF(L68=4,18,IF(L68=5,16.5,IF(L68=6,15,IF(L68=7,13.5,IF(L68=8,12,0))))))))+IF(L68&lt;=8,0,IF(L68&lt;=16,10,IF(L68&lt;=24,6,0)))-IF(L68&lt;=8,0,IF(L68&lt;=16,(L68-9)*0.34,IF(L68&lt;=24,(L68-17)*0.34,0))),0)+IF(F68="PT",IF(L68=1,68,IF(L68=2,52.08,IF(L68=3,41.28,IF(L68=4,24,IF(L68=5,22,IF(L68=6,20,IF(L68=7,18,IF(L68=8,16,0))))))))+IF(L68&lt;=8,0,IF(L68&lt;=16,13,IF(L68&lt;=24,9,IF(L68&lt;=32,4,0))))-IF(L68&lt;=8,0,IF(L68&lt;=16,(L68-9)*0.34,IF(L68&lt;=24,(L68-17)*0.34,IF(L68&lt;=32,(L68-25)*0.34,0)))),0)+IF(F68="JOŽ",IF(L68=1,85,IF(L68=2,59.5,IF(L68=3,45,IF(L68=4,32.5,IF(L68=5,30,IF(L68=6,27.5,IF(L68=7,25,IF(L68=8,22.5,0))))))))+IF(L68&lt;=8,0,IF(L68&lt;=16,19,IF(L68&lt;=24,13,0)))-IF(L68&lt;=8,0,IF(L68&lt;=16,(L68-9)*0.425,IF(L68&lt;=24,(L68-17)*0.425,0))),0)+IF(F68="JPČ",IF(L68=1,68,IF(L68=2,47.6,IF(L68=3,36,IF(L68=4,26,IF(L68=5,24,IF(L68=6,22,IF(L68=7,20,IF(L68=8,18,0))))))))+IF(L68&lt;=8,0,IF(L68&lt;=16,13,IF(L68&lt;=24,9,0)))-IF(L68&lt;=8,0,IF(L68&lt;=16,(L68-9)*0.34,IF(L68&lt;=24,(L68-17)*0.34,0))),0)+IF(F68="JEČ",IF(L68=1,34,IF(L68=2,26.04,IF(L68=3,20.6,IF(L68=4,12,IF(L68=5,11,IF(L68=6,10,IF(L68=7,9,IF(L68=8,8,0))))))))+IF(L68&lt;=8,0,IF(L68&lt;=16,6,0))-IF(L68&lt;=8,0,IF(L68&lt;=16,(L68-9)*0.17,0)),0)+IF(F68="JEOF",IF(L68=1,34,IF(L68=2,26.04,IF(L68=3,20.6,IF(L68=4,12,IF(L68=5,11,IF(L68=6,10,IF(L68=7,9,IF(L68=8,8,0))))))))+IF(L68&lt;=8,0,IF(L68&lt;=16,6,0))-IF(L68&lt;=8,0,IF(L68&lt;=16,(L68-9)*0.17,0)),0)+IF(F68="JnPČ",IF(L68=1,51,IF(L68=2,35.7,IF(L68=3,27,IF(L68=4,19.5,IF(L68=5,18,IF(L68=6,16.5,IF(L68=7,15,IF(L68=8,13.5,0))))))))+IF(L68&lt;=8,0,IF(L68&lt;=16,10,0))-IF(L68&lt;=8,0,IF(L68&lt;=16,(L68-9)*0.255,0)),0)+IF(F68="JnEČ",IF(L68=1,25.5,IF(L68=2,19.53,IF(L68=3,15.48,IF(L68=4,9,IF(L68=5,8.25,IF(L68=6,7.5,IF(L68=7,6.75,IF(L68=8,6,0))))))))+IF(L68&lt;=8,0,IF(L68&lt;=16,5,0))-IF(L68&lt;=8,0,IF(L68&lt;=16,(L68-9)*0.1275,0)),0)+IF(F68="JčPČ",IF(L68=1,21.25,IF(L68=2,14.5,IF(L68=3,11.5,IF(L68=4,7,IF(L68=5,6.5,IF(L68=6,6,IF(L68=7,5.5,IF(L68=8,5,0))))))))+IF(L68&lt;=8,0,IF(L68&lt;=16,4,0))-IF(L68&lt;=8,0,IF(L68&lt;=16,(L68-9)*0.10625,0)),0)+IF(F68="JčEČ",IF(L68=1,17,IF(L68=2,13.02,IF(L68=3,10.32,IF(L68=4,6,IF(L68=5,5.5,IF(L68=6,5,IF(L68=7,4.5,IF(L68=8,4,0))))))))+IF(L68&lt;=8,0,IF(L68&lt;=16,3,0))-IF(L68&lt;=8,0,IF(L68&lt;=16,(L68-9)*0.085,0)),0)+IF(F68="NEAK",IF(L68=1,11.48,IF(L68=2,8.79,IF(L68=3,6.97,IF(L68=4,4.05,IF(L68=5,3.71,IF(L68=6,3.38,IF(L68=7,3.04,IF(L68=8,2.7,0))))))))+IF(L68&lt;=8,0,IF(L68&lt;=16,2,IF(L68&lt;=24,1.3,0)))-IF(L68&lt;=8,0,IF(L68&lt;=16,(L68-9)*0.0574,IF(L68&lt;=24,(L68-17)*0.0574,0))),0))*IF(L68&lt;4,1,IF(OR(F68="PČ",F68="PŽ",F68="PT"),IF(J68&lt;32,J68/32,1),1))* IF(L68&lt;4,1,IF(OR(F68="EČ",F68="EŽ",F68="JOŽ",F68="JPČ",F68="NEAK"),IF(J68&lt;24,J68/24,1),1))*IF(L68&lt;4,1,IF(OR(F68="PČneol",F68="JEČ",F68="JEOF",F68="JnPČ",F68="JnEČ",F68="JčPČ",F68="JčEČ"),IF(J68&lt;16,J68/16,1),1))*IF(L68&lt;4,1,IF(F68="EČneol",IF(J68&lt;8,J68/8,1),1))</f>
        <v>39.284999999999997</v>
      </c>
      <c r="O68" s="12">
        <f t="shared" si="18"/>
        <v>0</v>
      </c>
      <c r="P68" s="5">
        <f t="shared" si="21"/>
        <v>0</v>
      </c>
      <c r="Q68" s="14">
        <f t="shared" si="23"/>
        <v>0</v>
      </c>
      <c r="R68" s="13">
        <f>IF(Q68&lt;=30,O68+P68,O68+O68*0.3)*IF(G68=1,0.4,IF(G68=2,0.75,IF(G68="1 (kas 4 m. 1 k. nerengiamos)",0.52,1)))*IF(D68="olimpinė",1,IF(M68="Ne",0.5,1))*IF(D68="olimpinė",1,IF(J68&lt;8,0,1))*E68*IF(D68="olimpinė",1,IF(K68&lt;16,0,1))*IF(I68&lt;=1,1,1/I68)*IF(OR(A52="Lietuvos lengvosios atletikos federacija",A52="Lietuvos šaudymo sporto sąjunga"),1.01,1)*IF(OR(A52="Lietuvos dviračių sporto federacija",A52="Lietuvos biatlono federacija",A52=" Lietuvos nacionalinė slidinėjimo asociacija"),1.03,1)*IF(OR(A52="Lietuvos baidarių ir kanojų irklavimo federacija",A52="Lietuvos buriuotojų sąjunga",A52="Lietuvos irklavimo federacija"),1.04,1)*IF(OR(A52="Lietuvos aeroklubas",A52="Lietuvos automobilių sporto federacija",A52="Lietuvos motociklų sporto federacija",A52="Lietuvos motorlaivių federacija",A52="Lietuvos žirginio sporto federacija"),1.09,1)</f>
        <v>0</v>
      </c>
    </row>
    <row r="69" spans="1:18" s="11" customFormat="1" ht="15" customHeight="1">
      <c r="A69" s="36">
        <v>16</v>
      </c>
      <c r="B69" s="36" t="s">
        <v>105</v>
      </c>
      <c r="C69" s="15" t="s">
        <v>131</v>
      </c>
      <c r="D69" s="36" t="s">
        <v>101</v>
      </c>
      <c r="E69" s="36">
        <v>1</v>
      </c>
      <c r="F69" s="39" t="s">
        <v>214</v>
      </c>
      <c r="G69" s="36" t="s">
        <v>132</v>
      </c>
      <c r="H69" s="36" t="s">
        <v>103</v>
      </c>
      <c r="I69" s="36"/>
      <c r="J69" s="36">
        <v>33</v>
      </c>
      <c r="K69" s="36">
        <v>24</v>
      </c>
      <c r="L69" s="36">
        <v>26</v>
      </c>
      <c r="M69" s="36" t="s">
        <v>108</v>
      </c>
      <c r="N69" s="4">
        <f t="shared" ref="N69" si="29">(IF(F69="OŽ",IF(L69=1,612,IF(L69=2,473.76,IF(L69=3,380.16,IF(L69=4,201.6,IF(L69=5,187.2,IF(L69=6,172.8,IF(L69=7,165,IF(L69=8,160,0))))))))+IF(L69&lt;=8,0,IF(L69&lt;=16,153,IF(L69&lt;=24,120,IF(L69&lt;=32,89,IF(L69&lt;=48,58,0)))))-IF(L69&lt;=8,0,IF(L69&lt;=16,(L69-9)*3.06,IF(L69&lt;=24,(L69-17)*3.06,IF(L69&lt;=32,(L69-25)*3.06,IF(L69&lt;=48,(L69-33)*3.06,0))))),0)+IF(F69="PČ",IF(L69=1,449,IF(L69=2,314.6,IF(L69=3,238,IF(L69=4,172,IF(L69=5,159,IF(L69=6,145,IF(L69=7,132,IF(L69=8,119,0))))))))+IF(L69&lt;=8,0,IF(L69&lt;=16,88,IF(L69&lt;=24,55,IF(L69&lt;=32,22,0))))-IF(L69&lt;=8,0,IF(L69&lt;=16,(L69-9)*2.245,IF(L69&lt;=24,(L69-17)*2.245,IF(L69&lt;=32,(L69-25)*2.245,0)))),0)+IF(F69="PČneol",IF(L69=1,85,IF(L69=2,64.61,IF(L69=3,50.76,IF(L69=4,16.25,IF(L69=5,15,IF(L69=6,13.75,IF(L69=7,12.5,IF(L69=8,11.25,0))))))))+IF(L69&lt;=8,0,IF(L69&lt;=16,9,0))-IF(L69&lt;=8,0,IF(L69&lt;=16,(L69-9)*0.425,0)),0)+IF(F69="PŽ",IF(L69=1,85,IF(L69=2,59.5,IF(L69=3,45,IF(L69=4,32.5,IF(L69=5,30,IF(L69=6,27.5,IF(L69=7,25,IF(L69=8,22.5,0))))))))+IF(L69&lt;=8,0,IF(L69&lt;=16,19,IF(L69&lt;=24,13,IF(L69&lt;=32,8,0))))-IF(L69&lt;=8,0,IF(L69&lt;=16,(L69-9)*0.425,IF(L69&lt;=24,(L69-17)*0.425,IF(L69&lt;=32,(L69-25)*0.425,0)))),0)+IF(F69="EČ",IF(L69=1,204,IF(L69=2,156.24,IF(L69=3,123.84,IF(L69=4,72,IF(L69=5,66,IF(L69=6,60,IF(L69=7,54,IF(L69=8,48,0))))))))+IF(L69&lt;=8,0,IF(L69&lt;=16,40,IF(L69&lt;=24,25,0)))-IF(L69&lt;=8,0,IF(L69&lt;=16,(L69-9)*1.02,IF(L69&lt;=24,(L69-17)*1.02,0))),0)+IF(F69="EČneol",IF(L69=1,68,IF(L69=2,51.69,IF(L69=3,40.61,IF(L69=4,13,IF(L69=5,12,IF(L69=6,11,IF(L69=7,10,IF(L69=8,9,0)))))))))+IF(F69="EŽ",IF(L69=1,68,IF(L69=2,47.6,IF(L69=3,36,IF(L69=4,18,IF(L69=5,16.5,IF(L69=6,15,IF(L69=7,13.5,IF(L69=8,12,0))))))))+IF(L69&lt;=8,0,IF(L69&lt;=16,10,IF(L69&lt;=24,6,0)))-IF(L69&lt;=8,0,IF(L69&lt;=16,(L69-9)*0.34,IF(L69&lt;=24,(L69-17)*0.34,0))),0)+IF(F69="PT",IF(L69=1,68,IF(L69=2,52.08,IF(L69=3,41.28,IF(L69=4,24,IF(L69=5,22,IF(L69=6,20,IF(L69=7,18,IF(L69=8,16,0))))))))+IF(L69&lt;=8,0,IF(L69&lt;=16,13,IF(L69&lt;=24,9,IF(L69&lt;=32,4,0))))-IF(L69&lt;=8,0,IF(L69&lt;=16,(L69-9)*0.34,IF(L69&lt;=24,(L69-17)*0.34,IF(L69&lt;=32,(L69-25)*0.34,0)))),0)+IF(F69="JOŽ",IF(L69=1,85,IF(L69=2,59.5,IF(L69=3,45,IF(L69=4,32.5,IF(L69=5,30,IF(L69=6,27.5,IF(L69=7,25,IF(L69=8,22.5,0))))))))+IF(L69&lt;=8,0,IF(L69&lt;=16,19,IF(L69&lt;=24,13,0)))-IF(L69&lt;=8,0,IF(L69&lt;=16,(L69-9)*0.425,IF(L69&lt;=24,(L69-17)*0.425,0))),0)+IF(F69="JPČ",IF(L69=1,68,IF(L69=2,47.6,IF(L69=3,36,IF(L69=4,26,IF(L69=5,24,IF(L69=6,22,IF(L69=7,20,IF(L69=8,18,0))))))))+IF(L69&lt;=8,0,IF(L69&lt;=16,13,IF(L69&lt;=24,9,0)))-IF(L69&lt;=8,0,IF(L69&lt;=16,(L69-9)*0.34,IF(L69&lt;=24,(L69-17)*0.34,0))),0)+IF(F69="JEČ",IF(L69=1,34,IF(L69=2,26.04,IF(L69=3,20.6,IF(L69=4,12,IF(L69=5,11,IF(L69=6,10,IF(L69=7,9,IF(L69=8,8,0))))))))+IF(L69&lt;=8,0,IF(L69&lt;=16,6,0))-IF(L69&lt;=8,0,IF(L69&lt;=16,(L69-9)*0.17,0)),0)+IF(F69="JEOF",IF(L69=1,34,IF(L69=2,26.04,IF(L69=3,20.6,IF(L69=4,12,IF(L69=5,11,IF(L69=6,10,IF(L69=7,9,IF(L69=8,8,0))))))))+IF(L69&lt;=8,0,IF(L69&lt;=16,6,0))-IF(L69&lt;=8,0,IF(L69&lt;=16,(L69-9)*0.17,0)),0)+IF(F69="JnPČ",IF(L69=1,51,IF(L69=2,35.7,IF(L69=3,27,IF(L69=4,19.5,IF(L69=5,18,IF(L69=6,16.5,IF(L69=7,15,IF(L69=8,13.5,0))))))))+IF(L69&lt;=8,0,IF(L69&lt;=16,10,0))-IF(L69&lt;=8,0,IF(L69&lt;=16,(L69-9)*0.255,0)),0)+IF(F69="JnEČ",IF(L69=1,25.5,IF(L69=2,19.53,IF(L69=3,15.48,IF(L69=4,9,IF(L69=5,8.25,IF(L69=6,7.5,IF(L69=7,6.75,IF(L69=8,6,0))))))))+IF(L69&lt;=8,0,IF(L69&lt;=16,5,0))-IF(L69&lt;=8,0,IF(L69&lt;=16,(L69-9)*0.1275,0)),0)+IF(F69="JčPČ",IF(L69=1,21.25,IF(L69=2,14.5,IF(L69=3,11.5,IF(L69=4,7,IF(L69=5,6.5,IF(L69=6,6,IF(L69=7,5.5,IF(L69=8,5,0))))))))+IF(L69&lt;=8,0,IF(L69&lt;=16,4,0))-IF(L69&lt;=8,0,IF(L69&lt;=16,(L69-9)*0.10625,0)),0)+IF(F69="JčEČ",IF(L69=1,17,IF(L69=2,13.02,IF(L69=3,10.32,IF(L69=4,6,IF(L69=5,5.5,IF(L69=6,5,IF(L69=7,4.5,IF(L69=8,4,0))))))))+IF(L69&lt;=8,0,IF(L69&lt;=16,3,0))-IF(L69&lt;=8,0,IF(L69&lt;=16,(L69-9)*0.085,0)),0)+IF(F69="NEAK",IF(L69=1,11.48,IF(L69=2,8.79,IF(L69=3,6.97,IF(L69=4,4.05,IF(L69=5,3.71,IF(L69=6,3.38,IF(L69=7,3.04,IF(L69=8,2.7,0))))))))+IF(L69&lt;=8,0,IF(L69&lt;=16,2,IF(L69&lt;=24,1.3,0)))-IF(L69&lt;=8,0,IF(L69&lt;=16,(L69-9)*0.0574,IF(L69&lt;=24,(L69-17)*0.0574,0))),0))*IF(L69&lt;4,1,IF(OR(F69="PČ",F69="PŽ",F69="PT"),IF(J69&lt;32,J69/32,1),1))* IF(L69&lt;4,1,IF(OR(F69="EČ",F69="EŽ",F69="JOŽ",F69="JPČ",F69="NEAK"),IF(J69&lt;24,J69/24,1),1))*IF(L69&lt;4,1,IF(OR(F69="PČneol",F69="JEČ",F69="JEOF",F69="JnPČ",F69="JnEČ",F69="JčPČ",F69="JčEČ"),IF(J69&lt;16,J69/16,1),1))*IF(L69&lt;4,1,IF(F69="EČneol",IF(J69&lt;8,J69/8,1),1))</f>
        <v>0</v>
      </c>
      <c r="O69" s="12">
        <f t="shared" si="18"/>
        <v>0</v>
      </c>
      <c r="P69" s="5">
        <f t="shared" si="21"/>
        <v>0</v>
      </c>
      <c r="Q69" s="14">
        <f t="shared" si="23"/>
        <v>0</v>
      </c>
      <c r="R69" s="13">
        <f>IF(Q69&lt;=30,O69+P69,O69+O69*0.3)*IF(G69=1,0.4,IF(G69=2,0.75,IF(G69="1 (kas 4 m. 1 k. nerengiamos)",0.52,1)))*IF(D69="olimpinė",1,IF(M69="Ne",0.5,1))*IF(D69="olimpinė",1,IF(J69&lt;8,0,1))*E69*IF(D69="olimpinė",1,IF(K69&lt;16,0,1))*IF(I69&lt;=1,1,1/I69)*IF(OR(A53="Lietuvos lengvosios atletikos federacija",A53="Lietuvos šaudymo sporto sąjunga"),1.01,1)*IF(OR(A53="Lietuvos dviračių sporto federacija",A53="Lietuvos biatlono federacija",A53=" Lietuvos nacionalinė slidinėjimo asociacija"),1.03,1)*IF(OR(A53="Lietuvos baidarių ir kanojų irklavimo federacija",A53="Lietuvos buriuotojų sąjunga",A53="Lietuvos irklavimo federacija"),1.04,1)*IF(OR(A53="Lietuvos aeroklubas",A53="Lietuvos automobilių sporto federacija",A53="Lietuvos motociklų sporto federacija",A53="Lietuvos motorlaivių federacija",A53="Lietuvos žirginio sporto federacija"),1.09,1)</f>
        <v>0</v>
      </c>
    </row>
    <row r="70" spans="1:18" s="11" customFormat="1" ht="15" customHeight="1">
      <c r="A70" s="67" t="s">
        <v>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13">
        <f>SUM(R54:R69)</f>
        <v>259.74520000000001</v>
      </c>
    </row>
    <row r="71" spans="1:18" s="11" customFormat="1" ht="15" customHeight="1">
      <c r="A71" s="65" t="s">
        <v>133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37"/>
    </row>
    <row r="72" spans="1:18" s="11" customFormat="1" ht="15" customHeight="1">
      <c r="A72" s="65" t="s">
        <v>1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37"/>
    </row>
    <row r="73" spans="1:18" ht="15" customHeight="1">
      <c r="A73" s="65" t="s">
        <v>134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37"/>
      <c r="R73" s="11"/>
    </row>
    <row r="74" spans="1:18" ht="15" customHeight="1">
      <c r="A74" s="36">
        <v>1</v>
      </c>
      <c r="B74" s="36" t="s">
        <v>135</v>
      </c>
      <c r="C74" s="15" t="s">
        <v>136</v>
      </c>
      <c r="D74" s="36" t="s">
        <v>101</v>
      </c>
      <c r="E74" s="36">
        <v>1</v>
      </c>
      <c r="F74" s="36" t="s">
        <v>137</v>
      </c>
      <c r="G74" s="36">
        <v>1</v>
      </c>
      <c r="H74" s="36" t="s">
        <v>103</v>
      </c>
      <c r="I74" s="36"/>
      <c r="J74" s="36">
        <v>4</v>
      </c>
      <c r="K74" s="36">
        <v>4</v>
      </c>
      <c r="L74" s="36">
        <v>4</v>
      </c>
      <c r="M74" s="36" t="s">
        <v>108</v>
      </c>
      <c r="N74" s="4">
        <f>(IF(F74="OŽ",IF(L74=1,612,IF(L74=2,473.76,IF(L74=3,380.16,IF(L74=4,201.6,IF(L74=5,187.2,IF(L74=6,172.8,IF(L74=7,165,IF(L74=8,160,0))))))))+IF(L74&lt;=8,0,IF(L74&lt;=16,153,IF(L74&lt;=24,120,IF(L74&lt;=32,89,IF(L74&lt;=48,58,0)))))-IF(L74&lt;=8,0,IF(L74&lt;=16,(L74-9)*3.06,IF(L74&lt;=24,(L74-17)*3.06,IF(L74&lt;=32,(L74-25)*3.06,IF(L74&lt;=48,(L74-33)*3.06,0))))),0)+IF(F74="PČ",IF(L74=1,449,IF(L74=2,314.6,IF(L74=3,238,IF(L74=4,172,IF(L74=5,159,IF(L74=6,145,IF(L74=7,132,IF(L74=8,119,0))))))))+IF(L74&lt;=8,0,IF(L74&lt;=16,88,IF(L74&lt;=24,55,IF(L74&lt;=32,22,0))))-IF(L74&lt;=8,0,IF(L74&lt;=16,(L74-9)*2.245,IF(L74&lt;=24,(L74-17)*2.245,IF(L74&lt;=32,(L74-25)*2.245,0)))),0)+IF(F74="PČneol",IF(L74=1,85,IF(L74=2,64.61,IF(L74=3,50.76,IF(L74=4,16.25,IF(L74=5,15,IF(L74=6,13.75,IF(L74=7,12.5,IF(L74=8,11.25,0))))))))+IF(L74&lt;=8,0,IF(L74&lt;=16,9,0))-IF(L74&lt;=8,0,IF(L74&lt;=16,(L74-9)*0.425,0)),0)+IF(F74="PŽ",IF(L74=1,85,IF(L74=2,59.5,IF(L74=3,45,IF(L74=4,32.5,IF(L74=5,30,IF(L74=6,27.5,IF(L74=7,25,IF(L74=8,22.5,0))))))))+IF(L74&lt;=8,0,IF(L74&lt;=16,19,IF(L74&lt;=24,13,IF(L74&lt;=32,8,0))))-IF(L74&lt;=8,0,IF(L74&lt;=16,(L74-9)*0.425,IF(L74&lt;=24,(L74-17)*0.425,IF(L74&lt;=32,(L74-25)*0.425,0)))),0)+IF(F74="EČ",IF(L74=1,204,IF(L74=2,156.24,IF(L74=3,123.84,IF(L74=4,72,IF(L74=5,66,IF(L74=6,60,IF(L74=7,54,IF(L74=8,48,0))))))))+IF(L74&lt;=8,0,IF(L74&lt;=16,40,IF(L74&lt;=24,25,0)))-IF(L74&lt;=8,0,IF(L74&lt;=16,(L74-9)*1.02,IF(L74&lt;=24,(L74-17)*1.02,0))),0)+IF(F74="EČneol",IF(L74=1,68,IF(L74=2,51.69,IF(L74=3,40.61,IF(L74=4,13,IF(L74=5,12,IF(L74=6,11,IF(L74=7,10,IF(L74=8,9,0)))))))))+IF(F74="EŽ",IF(L74=1,68,IF(L74=2,47.6,IF(L74=3,36,IF(L74=4,18,IF(L74=5,16.5,IF(L74=6,15,IF(L74=7,13.5,IF(L74=8,12,0))))))))+IF(L74&lt;=8,0,IF(L74&lt;=16,10,IF(L74&lt;=24,6,0)))-IF(L74&lt;=8,0,IF(L74&lt;=16,(L74-9)*0.34,IF(L74&lt;=24,(L74-17)*0.34,0))),0)+IF(F74="PT",IF(L74=1,68,IF(L74=2,52.08,IF(L74=3,41.28,IF(L74=4,24,IF(L74=5,22,IF(L74=6,20,IF(L74=7,18,IF(L74=8,16,0))))))))+IF(L74&lt;=8,0,IF(L74&lt;=16,13,IF(L74&lt;=24,9,IF(L74&lt;=32,4,0))))-IF(L74&lt;=8,0,IF(L74&lt;=16,(L74-9)*0.34,IF(L74&lt;=24,(L74-17)*0.34,IF(L74&lt;=32,(L74-25)*0.34,0)))),0)+IF(F74="JOŽ",IF(L74=1,85,IF(L74=2,59.5,IF(L74=3,45,IF(L74=4,32.5,IF(L74=5,30,IF(L74=6,27.5,IF(L74=7,25,IF(L74=8,22.5,0))))))))+IF(L74&lt;=8,0,IF(L74&lt;=16,19,IF(L74&lt;=24,13,0)))-IF(L74&lt;=8,0,IF(L74&lt;=16,(L74-9)*0.425,IF(L74&lt;=24,(L74-17)*0.425,0))),0)+IF(F74="JPČ",IF(L74=1,68,IF(L74=2,47.6,IF(L74=3,36,IF(L74=4,26,IF(L74=5,24,IF(L74=6,22,IF(L74=7,20,IF(L74=8,18,0))))))))+IF(L74&lt;=8,0,IF(L74&lt;=16,13,IF(L74&lt;=24,9,0)))-IF(L74&lt;=8,0,IF(L74&lt;=16,(L74-9)*0.34,IF(L74&lt;=24,(L74-17)*0.34,0))),0)+IF(F74="JEČ",IF(L74=1,34,IF(L74=2,26.04,IF(L74=3,20.6,IF(L74=4,12,IF(L74=5,11,IF(L74=6,10,IF(L74=7,9,IF(L74=8,8,0))))))))+IF(L74&lt;=8,0,IF(L74&lt;=16,6,0))-IF(L74&lt;=8,0,IF(L74&lt;=16,(L74-9)*0.17,0)),0)+IF(F74="JEOF",IF(L74=1,34,IF(L74=2,26.04,IF(L74=3,20.6,IF(L74=4,12,IF(L74=5,11,IF(L74=6,10,IF(L74=7,9,IF(L74=8,8,0))))))))+IF(L74&lt;=8,0,IF(L74&lt;=16,6,0))-IF(L74&lt;=8,0,IF(L74&lt;=16,(L74-9)*0.17,0)),0)+IF(F74="JnPČ",IF(L74=1,51,IF(L74=2,35.7,IF(L74=3,27,IF(L74=4,19.5,IF(L74=5,18,IF(L74=6,16.5,IF(L74=7,15,IF(L74=8,13.5,0))))))))+IF(L74&lt;=8,0,IF(L74&lt;=16,10,0))-IF(L74&lt;=8,0,IF(L74&lt;=16,(L74-9)*0.255,0)),0)+IF(F74="JnEČ",IF(L74=1,25.5,IF(L74=2,19.53,IF(L74=3,15.48,IF(L74=4,9,IF(L74=5,8.25,IF(L74=6,7.5,IF(L74=7,6.75,IF(L74=8,6,0))))))))+IF(L74&lt;=8,0,IF(L74&lt;=16,5,0))-IF(L74&lt;=8,0,IF(L74&lt;=16,(L74-9)*0.1275,0)),0)+IF(F74="JčPČ",IF(L74=1,21.25,IF(L74=2,14.5,IF(L74=3,11.5,IF(L74=4,7,IF(L74=5,6.5,IF(L74=6,6,IF(L74=7,5.5,IF(L74=8,5,0))))))))+IF(L74&lt;=8,0,IF(L74&lt;=16,4,0))-IF(L74&lt;=8,0,IF(L74&lt;=16,(L74-9)*0.10625,0)),0)+IF(F74="JčEČ",IF(L74=1,17,IF(L74=2,13.02,IF(L74=3,10.32,IF(L74=4,6,IF(L74=5,5.5,IF(L74=6,5,IF(L74=7,4.5,IF(L74=8,4,0))))))))+IF(L74&lt;=8,0,IF(L74&lt;=16,3,0))-IF(L74&lt;=8,0,IF(L74&lt;=16,(L74-9)*0.085,0)),0)+IF(F74="NEAK",IF(L74=1,11.48,IF(L74=2,8.79,IF(L74=3,6.97,IF(L74=4,4.05,IF(L74=5,3.71,IF(L74=6,3.38,IF(L74=7,3.04,IF(L74=8,2.7,0))))))))+IF(L74&lt;=8,0,IF(L74&lt;=16,2,IF(L74&lt;=24,1.3,0)))-IF(L74&lt;=8,0,IF(L74&lt;=16,(L74-9)*0.0574,IF(L74&lt;=24,(L74-17)*0.0574,0))),0))*IF(L74&lt;4,1,IF(OR(F74="PČ",F74="PŽ",F74="PT"),IF(J74&lt;32,J74/32,1),1))* IF(L74&lt;4,1,IF(OR(F74="EČ",F74="EŽ",F74="JOŽ",F74="JPČ",F74="NEAK"),IF(J74&lt;24,J74/24,1),1))*IF(L74&lt;4,1,IF(OR(F74="PČneol",F74="JEČ",F74="JEOF",F74="JnPČ",F74="JnEČ",F74="JčPČ",F74="JčEČ"),IF(J74&lt;16,J74/16,1),1))*IF(L74&lt;4,1,IF(F74="EČneol",IF(J74&lt;8,J74/8,1),1))</f>
        <v>3</v>
      </c>
      <c r="O74" s="12">
        <f t="shared" ref="O74:O94" si="30">IF(F74="OŽ",N74,IF(H74="Ne",IF(J74*0.3&lt;=J74-L74,N74,0),IF(J74*0.1&lt;=J74-L74,N74,0)))</f>
        <v>0</v>
      </c>
      <c r="P74" s="5">
        <f>IF(O74=0,0,IF(F74="OŽ",IF(L74&gt;47,0,IF(J74&gt;47,(48-L74)*1.836,((48-L74)-(48-J74))*1.836)),0)+IF(F74="PČ",IF(L74&gt;31,0,IF(J74&gt;31,(32-L74)*1.347,((32-L74)-(32-J74))*1.347)),0)+ IF(F74="PČneol",IF(L74&gt;15,0,IF(J74&gt;15,(16-L74)*0.255,((16-L74)-(16-J74))*0.255)),0)+IF(F74="PŽ",IF(L74&gt;31,0,IF(J74&gt;31,(32-L74)*0.255,((32-L74)-(32-J74))*0.255)),0)+IF(F74="EČ",IF(L74&gt;23,0,IF(J74&gt;23,(24-L74)*0.612,((24-L74)-(24-J74))*0.612)),0)+IF(F74="EČneol",IF(L74&gt;7,0,IF(J74&gt;7,(8-L74)*0.204,((8-L74)-(8-J74))*0.204)),0)+IF(F74="EŽ",IF(L74&gt;23,0,IF(J74&gt;23,(24-L74)*0.204,((24-L74)-(24-J74))*0.204)),0)+IF(F74="PT",IF(L74&gt;31,0,IF(J74&gt;31,(32-L74)*0.204,((32-L74)-(32-J74))*0.204)),0)+IF(F74="JOŽ",IF(L74&gt;23,0,IF(J74&gt;23,(24-L74)*0.255,((24-L74)-(24-J74))*0.255)),0)+IF(F74="JPČ",IF(L74&gt;23,0,IF(J74&gt;23,(24-L74)*0.204,((24-L74)-(24-J74))*0.204)),0)+IF(F74="JEČ",IF(L74&gt;15,0,IF(J74&gt;15,(16-L74)*0.102,((16-L74)-(16-J74))*0.102)),0)+IF(F74="JEOF",IF(L74&gt;15,0,IF(J74&gt;15,(16-L74)*0.102,((16-L74)-(16-J74))*0.102)),0)+IF(F74="JnPČ",IF(L74&gt;15,0,IF(J74&gt;15,(16-L74)*0.153,((16-L74)-(16-J74))*0.153)),0)+IF(F74="JnEČ",IF(L74&gt;15,0,IF(J74&gt;15,(16-L74)*0.0765,((16-L74)-(16-J74))*0.0765)),0)+IF(F74="JčPČ",IF(L74&gt;15,0,IF(J74&gt;15,(16-L74)*0.06375,((16-L74)-(16-J74))*0.06375)),0)+IF(F74="JčEČ",IF(L74&gt;15,0,IF(J74&gt;15,(16-L74)*0.051,((16-L74)-(16-J74))*0.051)),0)+IF(F74="NEAK",IF(L74&gt;23,0,IF(J74&gt;23,(24-L74)*0.03444,((24-L74)-(24-J74))*0.03444)),0))</f>
        <v>0</v>
      </c>
      <c r="Q74" s="14">
        <f>IF(ISERROR(P74*100/N74),0,(P74*100/N74))</f>
        <v>0</v>
      </c>
      <c r="R74" s="13">
        <f>IF(Q74&lt;=30,O74+P74,O74+O74*0.3)*IF(G74=1,0.4,IF(G74=2,0.75,IF(G74="1 (kas 4 m. 1 k. nerengiamos)",0.52,1)))*IF(D74="olimpinė",1,IF(M74="Ne",0.5,1))*IF(D74="olimpinė",1,IF(J74&lt;8,0,1))*E74*IF(D74="olimpinė",1,IF(K74&lt;16,0,1))*IF(I74&lt;=1,1,1/I74)*IF(OR(A16="Lietuvos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75" spans="1:18" s="11" customFormat="1" ht="15" customHeight="1">
      <c r="A75" s="36">
        <v>2</v>
      </c>
      <c r="B75" s="36" t="s">
        <v>135</v>
      </c>
      <c r="C75" s="15" t="s">
        <v>136</v>
      </c>
      <c r="D75" s="36" t="s">
        <v>101</v>
      </c>
      <c r="E75" s="36">
        <v>1</v>
      </c>
      <c r="F75" s="36" t="s">
        <v>137</v>
      </c>
      <c r="G75" s="36">
        <v>1</v>
      </c>
      <c r="H75" s="36" t="s">
        <v>103</v>
      </c>
      <c r="I75" s="36"/>
      <c r="J75" s="36">
        <v>4</v>
      </c>
      <c r="K75" s="36">
        <v>4</v>
      </c>
      <c r="L75" s="36">
        <v>4</v>
      </c>
      <c r="M75" s="36" t="s">
        <v>108</v>
      </c>
      <c r="N75" s="4">
        <f t="shared" ref="N75:N85" si="31">(IF(F75="OŽ",IF(L75=1,612,IF(L75=2,473.76,IF(L75=3,380.16,IF(L75=4,201.6,IF(L75=5,187.2,IF(L75=6,172.8,IF(L75=7,165,IF(L75=8,160,0))))))))+IF(L75&lt;=8,0,IF(L75&lt;=16,153,IF(L75&lt;=24,120,IF(L75&lt;=32,89,IF(L75&lt;=48,58,0)))))-IF(L75&lt;=8,0,IF(L75&lt;=16,(L75-9)*3.06,IF(L75&lt;=24,(L75-17)*3.06,IF(L75&lt;=32,(L75-25)*3.06,IF(L75&lt;=48,(L75-33)*3.06,0))))),0)+IF(F75="PČ",IF(L75=1,449,IF(L75=2,314.6,IF(L75=3,238,IF(L75=4,172,IF(L75=5,159,IF(L75=6,145,IF(L75=7,132,IF(L75=8,119,0))))))))+IF(L75&lt;=8,0,IF(L75&lt;=16,88,IF(L75&lt;=24,55,IF(L75&lt;=32,22,0))))-IF(L75&lt;=8,0,IF(L75&lt;=16,(L75-9)*2.245,IF(L75&lt;=24,(L75-17)*2.245,IF(L75&lt;=32,(L75-25)*2.245,0)))),0)+IF(F75="PČneol",IF(L75=1,85,IF(L75=2,64.61,IF(L75=3,50.76,IF(L75=4,16.25,IF(L75=5,15,IF(L75=6,13.75,IF(L75=7,12.5,IF(L75=8,11.25,0))))))))+IF(L75&lt;=8,0,IF(L75&lt;=16,9,0))-IF(L75&lt;=8,0,IF(L75&lt;=16,(L75-9)*0.425,0)),0)+IF(F75="PŽ",IF(L75=1,85,IF(L75=2,59.5,IF(L75=3,45,IF(L75=4,32.5,IF(L75=5,30,IF(L75=6,27.5,IF(L75=7,25,IF(L75=8,22.5,0))))))))+IF(L75&lt;=8,0,IF(L75&lt;=16,19,IF(L75&lt;=24,13,IF(L75&lt;=32,8,0))))-IF(L75&lt;=8,0,IF(L75&lt;=16,(L75-9)*0.425,IF(L75&lt;=24,(L75-17)*0.425,IF(L75&lt;=32,(L75-25)*0.425,0)))),0)+IF(F75="EČ",IF(L75=1,204,IF(L75=2,156.24,IF(L75=3,123.84,IF(L75=4,72,IF(L75=5,66,IF(L75=6,60,IF(L75=7,54,IF(L75=8,48,0))))))))+IF(L75&lt;=8,0,IF(L75&lt;=16,40,IF(L75&lt;=24,25,0)))-IF(L75&lt;=8,0,IF(L75&lt;=16,(L75-9)*1.02,IF(L75&lt;=24,(L75-17)*1.02,0))),0)+IF(F75="EČneol",IF(L75=1,68,IF(L75=2,51.69,IF(L75=3,40.61,IF(L75=4,13,IF(L75=5,12,IF(L75=6,11,IF(L75=7,10,IF(L75=8,9,0)))))))))+IF(F75="EŽ",IF(L75=1,68,IF(L75=2,47.6,IF(L75=3,36,IF(L75=4,18,IF(L75=5,16.5,IF(L75=6,15,IF(L75=7,13.5,IF(L75=8,12,0))))))))+IF(L75&lt;=8,0,IF(L75&lt;=16,10,IF(L75&lt;=24,6,0)))-IF(L75&lt;=8,0,IF(L75&lt;=16,(L75-9)*0.34,IF(L75&lt;=24,(L75-17)*0.34,0))),0)+IF(F75="PT",IF(L75=1,68,IF(L75=2,52.08,IF(L75=3,41.28,IF(L75=4,24,IF(L75=5,22,IF(L75=6,20,IF(L75=7,18,IF(L75=8,16,0))))))))+IF(L75&lt;=8,0,IF(L75&lt;=16,13,IF(L75&lt;=24,9,IF(L75&lt;=32,4,0))))-IF(L75&lt;=8,0,IF(L75&lt;=16,(L75-9)*0.34,IF(L75&lt;=24,(L75-17)*0.34,IF(L75&lt;=32,(L75-25)*0.34,0)))),0)+IF(F75="JOŽ",IF(L75=1,85,IF(L75=2,59.5,IF(L75=3,45,IF(L75=4,32.5,IF(L75=5,30,IF(L75=6,27.5,IF(L75=7,25,IF(L75=8,22.5,0))))))))+IF(L75&lt;=8,0,IF(L75&lt;=16,19,IF(L75&lt;=24,13,0)))-IF(L75&lt;=8,0,IF(L75&lt;=16,(L75-9)*0.425,IF(L75&lt;=24,(L75-17)*0.425,0))),0)+IF(F75="JPČ",IF(L75=1,68,IF(L75=2,47.6,IF(L75=3,36,IF(L75=4,26,IF(L75=5,24,IF(L75=6,22,IF(L75=7,20,IF(L75=8,18,0))))))))+IF(L75&lt;=8,0,IF(L75&lt;=16,13,IF(L75&lt;=24,9,0)))-IF(L75&lt;=8,0,IF(L75&lt;=16,(L75-9)*0.34,IF(L75&lt;=24,(L75-17)*0.34,0))),0)+IF(F75="JEČ",IF(L75=1,34,IF(L75=2,26.04,IF(L75=3,20.6,IF(L75=4,12,IF(L75=5,11,IF(L75=6,10,IF(L75=7,9,IF(L75=8,8,0))))))))+IF(L75&lt;=8,0,IF(L75&lt;=16,6,0))-IF(L75&lt;=8,0,IF(L75&lt;=16,(L75-9)*0.17,0)),0)+IF(F75="JEOF",IF(L75=1,34,IF(L75=2,26.04,IF(L75=3,20.6,IF(L75=4,12,IF(L75=5,11,IF(L75=6,10,IF(L75=7,9,IF(L75=8,8,0))))))))+IF(L75&lt;=8,0,IF(L75&lt;=16,6,0))-IF(L75&lt;=8,0,IF(L75&lt;=16,(L75-9)*0.17,0)),0)+IF(F75="JnPČ",IF(L75=1,51,IF(L75=2,35.7,IF(L75=3,27,IF(L75=4,19.5,IF(L75=5,18,IF(L75=6,16.5,IF(L75=7,15,IF(L75=8,13.5,0))))))))+IF(L75&lt;=8,0,IF(L75&lt;=16,10,0))-IF(L75&lt;=8,0,IF(L75&lt;=16,(L75-9)*0.255,0)),0)+IF(F75="JnEČ",IF(L75=1,25.5,IF(L75=2,19.53,IF(L75=3,15.48,IF(L75=4,9,IF(L75=5,8.25,IF(L75=6,7.5,IF(L75=7,6.75,IF(L75=8,6,0))))))))+IF(L75&lt;=8,0,IF(L75&lt;=16,5,0))-IF(L75&lt;=8,0,IF(L75&lt;=16,(L75-9)*0.1275,0)),0)+IF(F75="JčPČ",IF(L75=1,21.25,IF(L75=2,14.5,IF(L75=3,11.5,IF(L75=4,7,IF(L75=5,6.5,IF(L75=6,6,IF(L75=7,5.5,IF(L75=8,5,0))))))))+IF(L75&lt;=8,0,IF(L75&lt;=16,4,0))-IF(L75&lt;=8,0,IF(L75&lt;=16,(L75-9)*0.10625,0)),0)+IF(F75="JčEČ",IF(L75=1,17,IF(L75=2,13.02,IF(L75=3,10.32,IF(L75=4,6,IF(L75=5,5.5,IF(L75=6,5,IF(L75=7,4.5,IF(L75=8,4,0))))))))+IF(L75&lt;=8,0,IF(L75&lt;=16,3,0))-IF(L75&lt;=8,0,IF(L75&lt;=16,(L75-9)*0.085,0)),0)+IF(F75="NEAK",IF(L75=1,11.48,IF(L75=2,8.79,IF(L75=3,6.97,IF(L75=4,4.05,IF(L75=5,3.71,IF(L75=6,3.38,IF(L75=7,3.04,IF(L75=8,2.7,0))))))))+IF(L75&lt;=8,0,IF(L75&lt;=16,2,IF(L75&lt;=24,1.3,0)))-IF(L75&lt;=8,0,IF(L75&lt;=16,(L75-9)*0.0574,IF(L75&lt;=24,(L75-17)*0.0574,0))),0))*IF(L75&lt;4,1,IF(OR(F75="PČ",F75="PŽ",F75="PT"),IF(J75&lt;32,J75/32,1),1))* IF(L75&lt;4,1,IF(OR(F75="EČ",F75="EŽ",F75="JOŽ",F75="JPČ",F75="NEAK"),IF(J75&lt;24,J75/24,1),1))*IF(L75&lt;4,1,IF(OR(F75="PČneol",F75="JEČ",F75="JEOF",F75="JnPČ",F75="JnEČ",F75="JčPČ",F75="JčEČ"),IF(J75&lt;16,J75/16,1),1))*IF(L75&lt;4,1,IF(F75="EČneol",IF(J75&lt;8,J75/8,1),1))</f>
        <v>3</v>
      </c>
      <c r="O75" s="12">
        <f t="shared" ref="O75:O85" si="32">IF(F75="OŽ",N75,IF(H75="Ne",IF(J75*0.3&lt;=J75-L75,N75,0),IF(J75*0.1&lt;=J75-L75,N75,0)))</f>
        <v>0</v>
      </c>
      <c r="P75" s="5">
        <f t="shared" ref="P75:P85" si="33">IF(O75=0,0,IF(F75="OŽ",IF(L75&gt;47,0,IF(J75&gt;47,(48-L75)*1.836,((48-L75)-(48-J75))*1.836)),0)+IF(F75="PČ",IF(L75&gt;31,0,IF(J75&gt;31,(32-L75)*1.347,((32-L75)-(32-J75))*1.347)),0)+ IF(F75="PČneol",IF(L75&gt;15,0,IF(J75&gt;15,(16-L75)*0.255,((16-L75)-(16-J75))*0.255)),0)+IF(F75="PŽ",IF(L75&gt;31,0,IF(J75&gt;31,(32-L75)*0.255,((32-L75)-(32-J75))*0.255)),0)+IF(F75="EČ",IF(L75&gt;23,0,IF(J75&gt;23,(24-L75)*0.612,((24-L75)-(24-J75))*0.612)),0)+IF(F75="EČneol",IF(L75&gt;7,0,IF(J75&gt;7,(8-L75)*0.204,((8-L75)-(8-J75))*0.204)),0)+IF(F75="EŽ",IF(L75&gt;23,0,IF(J75&gt;23,(24-L75)*0.204,((24-L75)-(24-J75))*0.204)),0)+IF(F75="PT",IF(L75&gt;31,0,IF(J75&gt;31,(32-L75)*0.204,((32-L75)-(32-J75))*0.204)),0)+IF(F75="JOŽ",IF(L75&gt;23,0,IF(J75&gt;23,(24-L75)*0.255,((24-L75)-(24-J75))*0.255)),0)+IF(F75="JPČ",IF(L75&gt;23,0,IF(J75&gt;23,(24-L75)*0.204,((24-L75)-(24-J75))*0.204)),0)+IF(F75="JEČ",IF(L75&gt;15,0,IF(J75&gt;15,(16-L75)*0.102,((16-L75)-(16-J75))*0.102)),0)+IF(F75="JEOF",IF(L75&gt;15,0,IF(J75&gt;15,(16-L75)*0.102,((16-L75)-(16-J75))*0.102)),0)+IF(F75="JnPČ",IF(L75&gt;15,0,IF(J75&gt;15,(16-L75)*0.153,((16-L75)-(16-J75))*0.153)),0)+IF(F75="JnEČ",IF(L75&gt;15,0,IF(J75&gt;15,(16-L75)*0.0765,((16-L75)-(16-J75))*0.0765)),0)+IF(F75="JčPČ",IF(L75&gt;15,0,IF(J75&gt;15,(16-L75)*0.06375,((16-L75)-(16-J75))*0.06375)),0)+IF(F75="JčEČ",IF(L75&gt;15,0,IF(J75&gt;15,(16-L75)*0.051,((16-L75)-(16-J75))*0.051)),0)+IF(F75="NEAK",IF(L75&gt;23,0,IF(J75&gt;23,(24-L75)*0.03444,((24-L75)-(24-J75))*0.03444)),0))</f>
        <v>0</v>
      </c>
      <c r="Q75" s="14">
        <f t="shared" ref="Q75:Q85" si="34">IF(ISERROR(P75*100/N75),0,(P75*100/N75))</f>
        <v>0</v>
      </c>
      <c r="R75" s="13">
        <f t="shared" ref="R75:R85" si="35">IF(Q75&lt;=30,O75+P75,O75+O75*0.3)*IF(G75=1,0.4,IF(G75=2,0.75,IF(G75="1 (kas 4 m. 1 k. nerengiamos)",0.52,1)))*IF(D75="olimpinė",1,IF(M75="Ne",0.5,1))*IF(D75="olimpinė",1,IF(J75&lt;8,0,1))*E75*IF(D75="olimpinė",1,IF(K75&lt;16,0,1))*IF(I75&lt;=1,1,1/I75)*IF(OR(A17="Lietuvos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76" spans="1:18" s="11" customFormat="1" ht="15" customHeight="1">
      <c r="A76" s="36">
        <v>3</v>
      </c>
      <c r="B76" s="36" t="s">
        <v>135</v>
      </c>
      <c r="C76" s="15" t="s">
        <v>136</v>
      </c>
      <c r="D76" s="36" t="s">
        <v>104</v>
      </c>
      <c r="E76" s="36">
        <v>1</v>
      </c>
      <c r="F76" s="36" t="s">
        <v>137</v>
      </c>
      <c r="G76" s="36">
        <v>1</v>
      </c>
      <c r="H76" s="36" t="s">
        <v>103</v>
      </c>
      <c r="I76" s="36"/>
      <c r="J76" s="36">
        <v>4</v>
      </c>
      <c r="K76" s="36">
        <v>4</v>
      </c>
      <c r="L76" s="36">
        <v>4</v>
      </c>
      <c r="M76" s="36" t="s">
        <v>108</v>
      </c>
      <c r="N76" s="4">
        <f t="shared" si="31"/>
        <v>3</v>
      </c>
      <c r="O76" s="12">
        <f t="shared" si="32"/>
        <v>0</v>
      </c>
      <c r="P76" s="5">
        <f t="shared" si="33"/>
        <v>0</v>
      </c>
      <c r="Q76" s="14">
        <f t="shared" si="34"/>
        <v>0</v>
      </c>
      <c r="R76" s="13">
        <f t="shared" si="35"/>
        <v>0</v>
      </c>
    </row>
    <row r="77" spans="1:18" s="11" customFormat="1" ht="15" customHeight="1">
      <c r="A77" s="36">
        <v>4</v>
      </c>
      <c r="B77" s="36" t="s">
        <v>138</v>
      </c>
      <c r="C77" s="15" t="s">
        <v>139</v>
      </c>
      <c r="D77" s="36" t="s">
        <v>101</v>
      </c>
      <c r="E77" s="36">
        <v>1</v>
      </c>
      <c r="F77" s="36" t="s">
        <v>137</v>
      </c>
      <c r="G77" s="36">
        <v>1</v>
      </c>
      <c r="H77" s="36" t="s">
        <v>103</v>
      </c>
      <c r="I77" s="36"/>
      <c r="J77" s="36">
        <v>7</v>
      </c>
      <c r="K77" s="36">
        <v>6</v>
      </c>
      <c r="L77" s="36">
        <v>5</v>
      </c>
      <c r="M77" s="36" t="s">
        <v>108</v>
      </c>
      <c r="N77" s="4">
        <f t="shared" si="31"/>
        <v>4.8125</v>
      </c>
      <c r="O77" s="12">
        <f t="shared" si="32"/>
        <v>0</v>
      </c>
      <c r="P77" s="5">
        <f t="shared" si="33"/>
        <v>0</v>
      </c>
      <c r="Q77" s="14">
        <f t="shared" si="34"/>
        <v>0</v>
      </c>
      <c r="R77" s="13">
        <f t="shared" si="35"/>
        <v>0</v>
      </c>
    </row>
    <row r="78" spans="1:18" s="11" customFormat="1" ht="15" customHeight="1">
      <c r="A78" s="36">
        <v>5</v>
      </c>
      <c r="B78" s="36" t="s">
        <v>138</v>
      </c>
      <c r="C78" s="15" t="s">
        <v>139</v>
      </c>
      <c r="D78" s="36" t="s">
        <v>101</v>
      </c>
      <c r="E78" s="36">
        <v>1</v>
      </c>
      <c r="F78" s="36" t="s">
        <v>137</v>
      </c>
      <c r="G78" s="36">
        <v>1</v>
      </c>
      <c r="H78" s="36" t="s">
        <v>103</v>
      </c>
      <c r="I78" s="36"/>
      <c r="J78" s="36">
        <v>7</v>
      </c>
      <c r="K78" s="36">
        <v>6</v>
      </c>
      <c r="L78" s="36">
        <v>5</v>
      </c>
      <c r="M78" s="36" t="s">
        <v>108</v>
      </c>
      <c r="N78" s="4">
        <f t="shared" si="31"/>
        <v>4.8125</v>
      </c>
      <c r="O78" s="12">
        <f t="shared" si="32"/>
        <v>0</v>
      </c>
      <c r="P78" s="5">
        <f t="shared" si="33"/>
        <v>0</v>
      </c>
      <c r="Q78" s="14">
        <f t="shared" si="34"/>
        <v>0</v>
      </c>
      <c r="R78" s="13">
        <f t="shared" si="35"/>
        <v>0</v>
      </c>
    </row>
    <row r="79" spans="1:18" s="11" customFormat="1" ht="15" customHeight="1">
      <c r="A79" s="36">
        <v>6</v>
      </c>
      <c r="B79" s="36" t="s">
        <v>138</v>
      </c>
      <c r="C79" s="15" t="s">
        <v>139</v>
      </c>
      <c r="D79" s="36" t="s">
        <v>104</v>
      </c>
      <c r="E79" s="36">
        <v>1</v>
      </c>
      <c r="F79" s="36" t="s">
        <v>137</v>
      </c>
      <c r="G79" s="36">
        <v>1</v>
      </c>
      <c r="H79" s="36" t="s">
        <v>103</v>
      </c>
      <c r="I79" s="36"/>
      <c r="J79" s="36">
        <v>7</v>
      </c>
      <c r="K79" s="36">
        <v>6</v>
      </c>
      <c r="L79" s="36">
        <v>5</v>
      </c>
      <c r="M79" s="36" t="s">
        <v>108</v>
      </c>
      <c r="N79" s="4">
        <f t="shared" si="31"/>
        <v>4.8125</v>
      </c>
      <c r="O79" s="12">
        <f t="shared" si="32"/>
        <v>0</v>
      </c>
      <c r="P79" s="5">
        <f t="shared" si="33"/>
        <v>0</v>
      </c>
      <c r="Q79" s="14">
        <f t="shared" si="34"/>
        <v>0</v>
      </c>
      <c r="R79" s="13">
        <f t="shared" si="35"/>
        <v>0</v>
      </c>
    </row>
    <row r="80" spans="1:18" s="11" customFormat="1" ht="15" customHeight="1">
      <c r="A80" s="36">
        <v>7</v>
      </c>
      <c r="B80" s="36" t="s">
        <v>140</v>
      </c>
      <c r="C80" s="15" t="s">
        <v>118</v>
      </c>
      <c r="D80" s="36" t="s">
        <v>101</v>
      </c>
      <c r="E80" s="36">
        <v>1</v>
      </c>
      <c r="F80" s="36" t="s">
        <v>137</v>
      </c>
      <c r="G80" s="36">
        <v>1</v>
      </c>
      <c r="H80" s="36" t="s">
        <v>103</v>
      </c>
      <c r="I80" s="36"/>
      <c r="J80" s="36">
        <v>17</v>
      </c>
      <c r="K80" s="36">
        <v>14</v>
      </c>
      <c r="L80" s="36">
        <v>7</v>
      </c>
      <c r="M80" s="36" t="s">
        <v>108</v>
      </c>
      <c r="N80" s="4">
        <f t="shared" si="31"/>
        <v>9</v>
      </c>
      <c r="O80" s="12">
        <f t="shared" si="32"/>
        <v>9</v>
      </c>
      <c r="P80" s="5">
        <f t="shared" si="33"/>
        <v>0.91799999999999993</v>
      </c>
      <c r="Q80" s="14">
        <f t="shared" si="34"/>
        <v>10.199999999999999</v>
      </c>
      <c r="R80" s="13">
        <f t="shared" si="35"/>
        <v>0</v>
      </c>
    </row>
    <row r="81" spans="1:18" s="11" customFormat="1" ht="15" customHeight="1">
      <c r="A81" s="36">
        <v>8</v>
      </c>
      <c r="B81" s="36" t="s">
        <v>140</v>
      </c>
      <c r="C81" s="15" t="s">
        <v>118</v>
      </c>
      <c r="D81" s="36" t="s">
        <v>101</v>
      </c>
      <c r="E81" s="36">
        <v>1</v>
      </c>
      <c r="F81" s="36" t="s">
        <v>137</v>
      </c>
      <c r="G81" s="36">
        <v>1</v>
      </c>
      <c r="H81" s="36" t="s">
        <v>103</v>
      </c>
      <c r="I81" s="36"/>
      <c r="J81" s="36">
        <v>17</v>
      </c>
      <c r="K81" s="36">
        <v>14</v>
      </c>
      <c r="L81" s="36">
        <v>8</v>
      </c>
      <c r="M81" s="36" t="s">
        <v>108</v>
      </c>
      <c r="N81" s="4">
        <f t="shared" si="31"/>
        <v>8</v>
      </c>
      <c r="O81" s="12">
        <f t="shared" si="32"/>
        <v>8</v>
      </c>
      <c r="P81" s="5">
        <f t="shared" si="33"/>
        <v>0.81599999999999995</v>
      </c>
      <c r="Q81" s="14">
        <f t="shared" si="34"/>
        <v>10.199999999999999</v>
      </c>
      <c r="R81" s="13">
        <f t="shared" si="35"/>
        <v>0</v>
      </c>
    </row>
    <row r="82" spans="1:18" s="11" customFormat="1" ht="15" customHeight="1">
      <c r="A82" s="36">
        <v>9</v>
      </c>
      <c r="B82" s="36" t="s">
        <v>140</v>
      </c>
      <c r="C82" s="15" t="s">
        <v>118</v>
      </c>
      <c r="D82" s="36" t="s">
        <v>104</v>
      </c>
      <c r="E82" s="36">
        <v>1</v>
      </c>
      <c r="F82" s="36" t="s">
        <v>137</v>
      </c>
      <c r="G82" s="36">
        <v>1</v>
      </c>
      <c r="H82" s="36" t="s">
        <v>103</v>
      </c>
      <c r="I82" s="36"/>
      <c r="J82" s="36">
        <v>17</v>
      </c>
      <c r="K82" s="36">
        <v>14</v>
      </c>
      <c r="L82" s="36">
        <v>8</v>
      </c>
      <c r="M82" s="36" t="s">
        <v>108</v>
      </c>
      <c r="N82" s="4">
        <f t="shared" si="31"/>
        <v>8</v>
      </c>
      <c r="O82" s="12">
        <f t="shared" si="32"/>
        <v>8</v>
      </c>
      <c r="P82" s="5">
        <f t="shared" si="33"/>
        <v>0.81599999999999995</v>
      </c>
      <c r="Q82" s="14">
        <f t="shared" si="34"/>
        <v>10.199999999999999</v>
      </c>
      <c r="R82" s="13">
        <f t="shared" si="35"/>
        <v>3.5264000000000006</v>
      </c>
    </row>
    <row r="83" spans="1:18" s="11" customFormat="1" ht="15" customHeight="1">
      <c r="A83" s="36">
        <v>10</v>
      </c>
      <c r="B83" s="36" t="s">
        <v>141</v>
      </c>
      <c r="C83" s="15" t="s">
        <v>118</v>
      </c>
      <c r="D83" s="36" t="s">
        <v>101</v>
      </c>
      <c r="E83" s="36">
        <v>1</v>
      </c>
      <c r="F83" s="36" t="s">
        <v>137</v>
      </c>
      <c r="G83" s="36">
        <v>1</v>
      </c>
      <c r="H83" s="36" t="s">
        <v>103</v>
      </c>
      <c r="I83" s="36"/>
      <c r="J83" s="36">
        <v>17</v>
      </c>
      <c r="K83" s="36">
        <v>14</v>
      </c>
      <c r="L83" s="36">
        <v>10</v>
      </c>
      <c r="M83" s="36" t="s">
        <v>108</v>
      </c>
      <c r="N83" s="4">
        <f t="shared" si="31"/>
        <v>5.83</v>
      </c>
      <c r="O83" s="12">
        <f t="shared" si="32"/>
        <v>5.83</v>
      </c>
      <c r="P83" s="5">
        <f t="shared" si="33"/>
        <v>0.61199999999999999</v>
      </c>
      <c r="Q83" s="14">
        <f t="shared" si="34"/>
        <v>10.497427101200685</v>
      </c>
      <c r="R83" s="13">
        <f t="shared" si="35"/>
        <v>0</v>
      </c>
    </row>
    <row r="84" spans="1:18" s="11" customFormat="1" ht="15" customHeight="1">
      <c r="A84" s="36">
        <v>11</v>
      </c>
      <c r="B84" s="36" t="s">
        <v>141</v>
      </c>
      <c r="C84" s="15" t="s">
        <v>118</v>
      </c>
      <c r="D84" s="36" t="s">
        <v>101</v>
      </c>
      <c r="E84" s="36">
        <v>1</v>
      </c>
      <c r="F84" s="36" t="s">
        <v>137</v>
      </c>
      <c r="G84" s="36">
        <v>1</v>
      </c>
      <c r="H84" s="36" t="s">
        <v>103</v>
      </c>
      <c r="I84" s="36"/>
      <c r="J84" s="36">
        <v>17</v>
      </c>
      <c r="K84" s="36">
        <v>14</v>
      </c>
      <c r="L84" s="36">
        <v>12</v>
      </c>
      <c r="M84" s="36" t="s">
        <v>108</v>
      </c>
      <c r="N84" s="4">
        <f t="shared" si="31"/>
        <v>5.49</v>
      </c>
      <c r="O84" s="12">
        <f t="shared" si="32"/>
        <v>0</v>
      </c>
      <c r="P84" s="5">
        <f t="shared" si="33"/>
        <v>0</v>
      </c>
      <c r="Q84" s="14">
        <f t="shared" si="34"/>
        <v>0</v>
      </c>
      <c r="R84" s="13">
        <f t="shared" si="35"/>
        <v>0</v>
      </c>
    </row>
    <row r="85" spans="1:18" s="11" customFormat="1" ht="15" customHeight="1">
      <c r="A85" s="36">
        <v>12</v>
      </c>
      <c r="B85" s="36" t="s">
        <v>141</v>
      </c>
      <c r="C85" s="15" t="s">
        <v>118</v>
      </c>
      <c r="D85" s="36" t="s">
        <v>104</v>
      </c>
      <c r="E85" s="36">
        <v>1</v>
      </c>
      <c r="F85" s="36" t="s">
        <v>137</v>
      </c>
      <c r="G85" s="36">
        <v>1</v>
      </c>
      <c r="H85" s="36" t="s">
        <v>103</v>
      </c>
      <c r="I85" s="36"/>
      <c r="J85" s="36">
        <v>17</v>
      </c>
      <c r="K85" s="36">
        <v>14</v>
      </c>
      <c r="L85" s="36">
        <v>11</v>
      </c>
      <c r="M85" s="36" t="s">
        <v>108</v>
      </c>
      <c r="N85" s="4">
        <f t="shared" si="31"/>
        <v>5.66</v>
      </c>
      <c r="O85" s="12">
        <f t="shared" si="32"/>
        <v>5.66</v>
      </c>
      <c r="P85" s="5">
        <f t="shared" si="33"/>
        <v>0.51</v>
      </c>
      <c r="Q85" s="14">
        <f t="shared" si="34"/>
        <v>9.010600706713781</v>
      </c>
      <c r="R85" s="13">
        <f t="shared" si="35"/>
        <v>2.468</v>
      </c>
    </row>
    <row r="86" spans="1:18" s="8" customFormat="1" ht="15" customHeight="1">
      <c r="A86" s="36">
        <v>13</v>
      </c>
      <c r="B86" s="36" t="s">
        <v>128</v>
      </c>
      <c r="C86" s="15" t="s">
        <v>100</v>
      </c>
      <c r="D86" s="36" t="s">
        <v>101</v>
      </c>
      <c r="E86" s="36">
        <v>1</v>
      </c>
      <c r="F86" s="36" t="s">
        <v>137</v>
      </c>
      <c r="G86" s="36">
        <v>1</v>
      </c>
      <c r="H86" s="36" t="s">
        <v>103</v>
      </c>
      <c r="I86" s="36"/>
      <c r="J86" s="36">
        <v>13</v>
      </c>
      <c r="K86" s="36">
        <v>12</v>
      </c>
      <c r="L86" s="36">
        <v>2</v>
      </c>
      <c r="M86" s="36" t="s">
        <v>108</v>
      </c>
      <c r="N86" s="4">
        <f t="shared" ref="N86:N92" si="36">(IF(F86="OŽ",IF(L86=1,612,IF(L86=2,473.76,IF(L86=3,380.16,IF(L86=4,201.6,IF(L86=5,187.2,IF(L86=6,172.8,IF(L86=7,165,IF(L86=8,160,0))))))))+IF(L86&lt;=8,0,IF(L86&lt;=16,153,IF(L86&lt;=24,120,IF(L86&lt;=32,89,IF(L86&lt;=48,58,0)))))-IF(L86&lt;=8,0,IF(L86&lt;=16,(L86-9)*3.06,IF(L86&lt;=24,(L86-17)*3.06,IF(L86&lt;=32,(L86-25)*3.06,IF(L86&lt;=48,(L86-33)*3.06,0))))),0)+IF(F86="PČ",IF(L86=1,449,IF(L86=2,314.6,IF(L86=3,238,IF(L86=4,172,IF(L86=5,159,IF(L86=6,145,IF(L86=7,132,IF(L86=8,119,0))))))))+IF(L86&lt;=8,0,IF(L86&lt;=16,88,IF(L86&lt;=24,55,IF(L86&lt;=32,22,0))))-IF(L86&lt;=8,0,IF(L86&lt;=16,(L86-9)*2.245,IF(L86&lt;=24,(L86-17)*2.245,IF(L86&lt;=32,(L86-25)*2.245,0)))),0)+IF(F86="PČneol",IF(L86=1,85,IF(L86=2,64.61,IF(L86=3,50.76,IF(L86=4,16.25,IF(L86=5,15,IF(L86=6,13.75,IF(L86=7,12.5,IF(L86=8,11.25,0))))))))+IF(L86&lt;=8,0,IF(L86&lt;=16,9,0))-IF(L86&lt;=8,0,IF(L86&lt;=16,(L86-9)*0.425,0)),0)+IF(F86="PŽ",IF(L86=1,85,IF(L86=2,59.5,IF(L86=3,45,IF(L86=4,32.5,IF(L86=5,30,IF(L86=6,27.5,IF(L86=7,25,IF(L86=8,22.5,0))))))))+IF(L86&lt;=8,0,IF(L86&lt;=16,19,IF(L86&lt;=24,13,IF(L86&lt;=32,8,0))))-IF(L86&lt;=8,0,IF(L86&lt;=16,(L86-9)*0.425,IF(L86&lt;=24,(L86-17)*0.425,IF(L86&lt;=32,(L86-25)*0.425,0)))),0)+IF(F86="EČ",IF(L86=1,204,IF(L86=2,156.24,IF(L86=3,123.84,IF(L86=4,72,IF(L86=5,66,IF(L86=6,60,IF(L86=7,54,IF(L86=8,48,0))))))))+IF(L86&lt;=8,0,IF(L86&lt;=16,40,IF(L86&lt;=24,25,0)))-IF(L86&lt;=8,0,IF(L86&lt;=16,(L86-9)*1.02,IF(L86&lt;=24,(L86-17)*1.02,0))),0)+IF(F86="EČneol",IF(L86=1,68,IF(L86=2,51.69,IF(L86=3,40.61,IF(L86=4,13,IF(L86=5,12,IF(L86=6,11,IF(L86=7,10,IF(L86=8,9,0)))))))))+IF(F86="EŽ",IF(L86=1,68,IF(L86=2,47.6,IF(L86=3,36,IF(L86=4,18,IF(L86=5,16.5,IF(L86=6,15,IF(L86=7,13.5,IF(L86=8,12,0))))))))+IF(L86&lt;=8,0,IF(L86&lt;=16,10,IF(L86&lt;=24,6,0)))-IF(L86&lt;=8,0,IF(L86&lt;=16,(L86-9)*0.34,IF(L86&lt;=24,(L86-17)*0.34,0))),0)+IF(F86="PT",IF(L86=1,68,IF(L86=2,52.08,IF(L86=3,41.28,IF(L86=4,24,IF(L86=5,22,IF(L86=6,20,IF(L86=7,18,IF(L86=8,16,0))))))))+IF(L86&lt;=8,0,IF(L86&lt;=16,13,IF(L86&lt;=24,9,IF(L86&lt;=32,4,0))))-IF(L86&lt;=8,0,IF(L86&lt;=16,(L86-9)*0.34,IF(L86&lt;=24,(L86-17)*0.34,IF(L86&lt;=32,(L86-25)*0.34,0)))),0)+IF(F86="JOŽ",IF(L86=1,85,IF(L86=2,59.5,IF(L86=3,45,IF(L86=4,32.5,IF(L86=5,30,IF(L86=6,27.5,IF(L86=7,25,IF(L86=8,22.5,0))))))))+IF(L86&lt;=8,0,IF(L86&lt;=16,19,IF(L86&lt;=24,13,0)))-IF(L86&lt;=8,0,IF(L86&lt;=16,(L86-9)*0.425,IF(L86&lt;=24,(L86-17)*0.425,0))),0)+IF(F86="JPČ",IF(L86=1,68,IF(L86=2,47.6,IF(L86=3,36,IF(L86=4,26,IF(L86=5,24,IF(L86=6,22,IF(L86=7,20,IF(L86=8,18,0))))))))+IF(L86&lt;=8,0,IF(L86&lt;=16,13,IF(L86&lt;=24,9,0)))-IF(L86&lt;=8,0,IF(L86&lt;=16,(L86-9)*0.34,IF(L86&lt;=24,(L86-17)*0.34,0))),0)+IF(F86="JEČ",IF(L86=1,34,IF(L86=2,26.04,IF(L86=3,20.6,IF(L86=4,12,IF(L86=5,11,IF(L86=6,10,IF(L86=7,9,IF(L86=8,8,0))))))))+IF(L86&lt;=8,0,IF(L86&lt;=16,6,0))-IF(L86&lt;=8,0,IF(L86&lt;=16,(L86-9)*0.17,0)),0)+IF(F86="JEOF",IF(L86=1,34,IF(L86=2,26.04,IF(L86=3,20.6,IF(L86=4,12,IF(L86=5,11,IF(L86=6,10,IF(L86=7,9,IF(L86=8,8,0))))))))+IF(L86&lt;=8,0,IF(L86&lt;=16,6,0))-IF(L86&lt;=8,0,IF(L86&lt;=16,(L86-9)*0.17,0)),0)+IF(F86="JnPČ",IF(L86=1,51,IF(L86=2,35.7,IF(L86=3,27,IF(L86=4,19.5,IF(L86=5,18,IF(L86=6,16.5,IF(L86=7,15,IF(L86=8,13.5,0))))))))+IF(L86&lt;=8,0,IF(L86&lt;=16,10,0))-IF(L86&lt;=8,0,IF(L86&lt;=16,(L86-9)*0.255,0)),0)+IF(F86="JnEČ",IF(L86=1,25.5,IF(L86=2,19.53,IF(L86=3,15.48,IF(L86=4,9,IF(L86=5,8.25,IF(L86=6,7.5,IF(L86=7,6.75,IF(L86=8,6,0))))))))+IF(L86&lt;=8,0,IF(L86&lt;=16,5,0))-IF(L86&lt;=8,0,IF(L86&lt;=16,(L86-9)*0.1275,0)),0)+IF(F86="JčPČ",IF(L86=1,21.25,IF(L86=2,14.5,IF(L86=3,11.5,IF(L86=4,7,IF(L86=5,6.5,IF(L86=6,6,IF(L86=7,5.5,IF(L86=8,5,0))))))))+IF(L86&lt;=8,0,IF(L86&lt;=16,4,0))-IF(L86&lt;=8,0,IF(L86&lt;=16,(L86-9)*0.10625,0)),0)+IF(F86="JčEČ",IF(L86=1,17,IF(L86=2,13.02,IF(L86=3,10.32,IF(L86=4,6,IF(L86=5,5.5,IF(L86=6,5,IF(L86=7,4.5,IF(L86=8,4,0))))))))+IF(L86&lt;=8,0,IF(L86&lt;=16,3,0))-IF(L86&lt;=8,0,IF(L86&lt;=16,(L86-9)*0.085,0)),0)+IF(F86="NEAK",IF(L86=1,11.48,IF(L86=2,8.79,IF(L86=3,6.97,IF(L86=4,4.05,IF(L86=5,3.71,IF(L86=6,3.38,IF(L86=7,3.04,IF(L86=8,2.7,0))))))))+IF(L86&lt;=8,0,IF(L86&lt;=16,2,IF(L86&lt;=24,1.3,0)))-IF(L86&lt;=8,0,IF(L86&lt;=16,(L86-9)*0.0574,IF(L86&lt;=24,(L86-17)*0.0574,0))),0))*IF(L86&lt;4,1,IF(OR(F86="PČ",F86="PŽ",F86="PT"),IF(J86&lt;32,J86/32,1),1))* IF(L86&lt;4,1,IF(OR(F86="EČ",F86="EŽ",F86="JOŽ",F86="JPČ",F86="NEAK"),IF(J86&lt;24,J86/24,1),1))*IF(L86&lt;4,1,IF(OR(F86="PČneol",F86="JEČ",F86="JEOF",F86="JnPČ",F86="JnEČ",F86="JčPČ",F86="JčEČ"),IF(J86&lt;16,J86/16,1),1))*IF(L86&lt;4,1,IF(F86="EČneol",IF(J86&lt;8,J86/8,1),1))</f>
        <v>26.04</v>
      </c>
      <c r="O86" s="12">
        <f t="shared" si="30"/>
        <v>26.04</v>
      </c>
      <c r="P86" s="5">
        <f t="shared" ref="P86:P94" si="37">IF(O86=0,0,IF(F86="OŽ",IF(L86&gt;47,0,IF(J86&gt;47,(48-L86)*1.836,((48-L86)-(48-J86))*1.836)),0)+IF(F86="PČ",IF(L86&gt;31,0,IF(J86&gt;31,(32-L86)*1.347,((32-L86)-(32-J86))*1.347)),0)+ IF(F86="PČneol",IF(L86&gt;15,0,IF(J86&gt;15,(16-L86)*0.255,((16-L86)-(16-J86))*0.255)),0)+IF(F86="PŽ",IF(L86&gt;31,0,IF(J86&gt;31,(32-L86)*0.255,((32-L86)-(32-J86))*0.255)),0)+IF(F86="EČ",IF(L86&gt;23,0,IF(J86&gt;23,(24-L86)*0.612,((24-L86)-(24-J86))*0.612)),0)+IF(F86="EČneol",IF(L86&gt;7,0,IF(J86&gt;7,(8-L86)*0.204,((8-L86)-(8-J86))*0.204)),0)+IF(F86="EŽ",IF(L86&gt;23,0,IF(J86&gt;23,(24-L86)*0.204,((24-L86)-(24-J86))*0.204)),0)+IF(F86="PT",IF(L86&gt;31,0,IF(J86&gt;31,(32-L86)*0.204,((32-L86)-(32-J86))*0.204)),0)+IF(F86="JOŽ",IF(L86&gt;23,0,IF(J86&gt;23,(24-L86)*0.255,((24-L86)-(24-J86))*0.255)),0)+IF(F86="JPČ",IF(L86&gt;23,0,IF(J86&gt;23,(24-L86)*0.204,((24-L86)-(24-J86))*0.204)),0)+IF(F86="JEČ",IF(L86&gt;15,0,IF(J86&gt;15,(16-L86)*0.102,((16-L86)-(16-J86))*0.102)),0)+IF(F86="JEOF",IF(L86&gt;15,0,IF(J86&gt;15,(16-L86)*0.102,((16-L86)-(16-J86))*0.102)),0)+IF(F86="JnPČ",IF(L86&gt;15,0,IF(J86&gt;15,(16-L86)*0.153,((16-L86)-(16-J86))*0.153)),0)+IF(F86="JnEČ",IF(L86&gt;15,0,IF(J86&gt;15,(16-L86)*0.0765,((16-L86)-(16-J86))*0.0765)),0)+IF(F86="JčPČ",IF(L86&gt;15,0,IF(J86&gt;15,(16-L86)*0.06375,((16-L86)-(16-J86))*0.06375)),0)+IF(F86="JčEČ",IF(L86&gt;15,0,IF(J86&gt;15,(16-L86)*0.051,((16-L86)-(16-J86))*0.051)),0)+IF(F86="NEAK",IF(L86&gt;23,0,IF(J86&gt;23,(24-L86)*0.03444,((24-L86)-(24-J86))*0.03444)),0))</f>
        <v>1.1219999999999999</v>
      </c>
      <c r="Q86" s="14">
        <f t="shared" ref="Q86" si="38">IF(ISERROR(P86*100/N86),0,(P86*100/N86))</f>
        <v>4.3087557603686637</v>
      </c>
      <c r="R86" s="13">
        <f t="shared" ref="R86:R91" si="39">IF(Q86&lt;=30,O86+P86,O86+O86*0.3)*IF(G86=1,0.4,IF(G86=2,0.75,IF(G86="1 (kas 4 m. 1 k. nerengiamos)",0.52,1)))*IF(D86="olimpinė",1,IF(M86="Ne",0.5,1))*IF(D86="olimpinė",1,IF(J86&lt;8,0,1))*E86*IF(D86="olimpinė",1,IF(K86&lt;16,0,1))*IF(I86&lt;=1,1,1/I86)*IF(OR(A17="Lietuvos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87" spans="1:18" ht="15" customHeight="1">
      <c r="A87" s="36">
        <v>14</v>
      </c>
      <c r="B87" s="36" t="s">
        <v>128</v>
      </c>
      <c r="C87" s="15" t="s">
        <v>100</v>
      </c>
      <c r="D87" s="36" t="s">
        <v>101</v>
      </c>
      <c r="E87" s="36">
        <v>1</v>
      </c>
      <c r="F87" s="36" t="s">
        <v>137</v>
      </c>
      <c r="G87" s="36">
        <v>1</v>
      </c>
      <c r="H87" s="36" t="s">
        <v>103</v>
      </c>
      <c r="I87" s="36"/>
      <c r="J87" s="36">
        <v>13</v>
      </c>
      <c r="K87" s="36">
        <v>12</v>
      </c>
      <c r="L87" s="36">
        <v>2</v>
      </c>
      <c r="M87" s="36" t="s">
        <v>108</v>
      </c>
      <c r="N87" s="4">
        <f t="shared" si="36"/>
        <v>26.04</v>
      </c>
      <c r="O87" s="12">
        <f t="shared" si="30"/>
        <v>26.04</v>
      </c>
      <c r="P87" s="5">
        <f t="shared" si="37"/>
        <v>1.1219999999999999</v>
      </c>
      <c r="Q87" s="14">
        <f>IF(ISERROR(P87*100/N87),0,(P87*100/N87))</f>
        <v>4.3087557603686637</v>
      </c>
      <c r="R87" s="13">
        <f t="shared" si="39"/>
        <v>0</v>
      </c>
    </row>
    <row r="88" spans="1:18" ht="15" customHeight="1">
      <c r="A88" s="36">
        <v>15</v>
      </c>
      <c r="B88" s="36" t="s">
        <v>128</v>
      </c>
      <c r="C88" s="15" t="s">
        <v>100</v>
      </c>
      <c r="D88" s="36" t="s">
        <v>104</v>
      </c>
      <c r="E88" s="36">
        <v>1</v>
      </c>
      <c r="F88" s="36" t="s">
        <v>137</v>
      </c>
      <c r="G88" s="36">
        <v>1</v>
      </c>
      <c r="H88" s="36" t="s">
        <v>103</v>
      </c>
      <c r="I88" s="36"/>
      <c r="J88" s="36">
        <v>13</v>
      </c>
      <c r="K88" s="36">
        <v>12</v>
      </c>
      <c r="L88" s="36">
        <v>2</v>
      </c>
      <c r="M88" s="36" t="s">
        <v>108</v>
      </c>
      <c r="N88" s="4">
        <f t="shared" si="36"/>
        <v>26.04</v>
      </c>
      <c r="O88" s="12">
        <f t="shared" si="30"/>
        <v>26.04</v>
      </c>
      <c r="P88" s="5">
        <f t="shared" si="37"/>
        <v>1.1219999999999999</v>
      </c>
      <c r="Q88" s="14">
        <f t="shared" ref="Q88:Q94" si="40">IF(ISERROR(P88*100/N88),0,(P88*100/N88))</f>
        <v>4.3087557603686637</v>
      </c>
      <c r="R88" s="13">
        <f t="shared" si="39"/>
        <v>10.864800000000001</v>
      </c>
    </row>
    <row r="89" spans="1:18" ht="15" customHeight="1">
      <c r="A89" s="36">
        <v>16</v>
      </c>
      <c r="B89" s="36" t="s">
        <v>142</v>
      </c>
      <c r="C89" s="15" t="s">
        <v>106</v>
      </c>
      <c r="D89" s="36" t="s">
        <v>101</v>
      </c>
      <c r="E89" s="36">
        <v>1</v>
      </c>
      <c r="F89" s="36" t="s">
        <v>137</v>
      </c>
      <c r="G89" s="36">
        <v>1</v>
      </c>
      <c r="H89" s="36" t="s">
        <v>103</v>
      </c>
      <c r="I89" s="36"/>
      <c r="J89" s="36">
        <v>9</v>
      </c>
      <c r="K89" s="36">
        <v>9</v>
      </c>
      <c r="L89" s="36">
        <v>8</v>
      </c>
      <c r="M89" s="36" t="s">
        <v>108</v>
      </c>
      <c r="N89" s="4">
        <f t="shared" si="36"/>
        <v>4.5</v>
      </c>
      <c r="O89" s="12">
        <f t="shared" si="30"/>
        <v>0</v>
      </c>
      <c r="P89" s="5">
        <f t="shared" si="37"/>
        <v>0</v>
      </c>
      <c r="Q89" s="14">
        <f t="shared" si="40"/>
        <v>0</v>
      </c>
      <c r="R89" s="13">
        <f t="shared" si="39"/>
        <v>0</v>
      </c>
    </row>
    <row r="90" spans="1:18" ht="15" customHeight="1">
      <c r="A90" s="36">
        <v>17</v>
      </c>
      <c r="B90" s="36" t="s">
        <v>142</v>
      </c>
      <c r="C90" s="15" t="s">
        <v>106</v>
      </c>
      <c r="D90" s="36" t="s">
        <v>101</v>
      </c>
      <c r="E90" s="36">
        <v>1</v>
      </c>
      <c r="F90" s="36" t="s">
        <v>137</v>
      </c>
      <c r="G90" s="36">
        <v>1</v>
      </c>
      <c r="H90" s="36" t="s">
        <v>103</v>
      </c>
      <c r="I90" s="36"/>
      <c r="J90" s="36">
        <v>9</v>
      </c>
      <c r="K90" s="36">
        <v>9</v>
      </c>
      <c r="L90" s="36">
        <v>8</v>
      </c>
      <c r="M90" s="36" t="s">
        <v>108</v>
      </c>
      <c r="N90" s="4">
        <f t="shared" si="36"/>
        <v>4.5</v>
      </c>
      <c r="O90" s="12">
        <f t="shared" si="30"/>
        <v>0</v>
      </c>
      <c r="P90" s="5">
        <f t="shared" si="37"/>
        <v>0</v>
      </c>
      <c r="Q90" s="14">
        <f t="shared" si="40"/>
        <v>0</v>
      </c>
      <c r="R90" s="13">
        <f t="shared" si="39"/>
        <v>0</v>
      </c>
    </row>
    <row r="91" spans="1:18" ht="15" customHeight="1">
      <c r="A91" s="36">
        <v>18</v>
      </c>
      <c r="B91" s="36" t="s">
        <v>142</v>
      </c>
      <c r="C91" s="15" t="s">
        <v>106</v>
      </c>
      <c r="D91" s="36" t="s">
        <v>104</v>
      </c>
      <c r="E91" s="36">
        <v>1</v>
      </c>
      <c r="F91" s="36" t="s">
        <v>137</v>
      </c>
      <c r="G91" s="36">
        <v>1</v>
      </c>
      <c r="H91" s="36" t="s">
        <v>103</v>
      </c>
      <c r="I91" s="36"/>
      <c r="J91" s="36">
        <v>9</v>
      </c>
      <c r="K91" s="36">
        <v>9</v>
      </c>
      <c r="L91" s="36">
        <v>8</v>
      </c>
      <c r="M91" s="36" t="s">
        <v>108</v>
      </c>
      <c r="N91" s="4">
        <f t="shared" si="36"/>
        <v>4.5</v>
      </c>
      <c r="O91" s="12">
        <f t="shared" si="30"/>
        <v>0</v>
      </c>
      <c r="P91" s="5">
        <f t="shared" si="37"/>
        <v>0</v>
      </c>
      <c r="Q91" s="14">
        <f t="shared" si="40"/>
        <v>0</v>
      </c>
      <c r="R91" s="13">
        <f t="shared" si="39"/>
        <v>0</v>
      </c>
    </row>
    <row r="92" spans="1:18" ht="15" customHeight="1">
      <c r="A92" s="36">
        <v>19</v>
      </c>
      <c r="B92" s="36" t="s">
        <v>105</v>
      </c>
      <c r="C92" s="15" t="s">
        <v>131</v>
      </c>
      <c r="D92" s="36" t="s">
        <v>101</v>
      </c>
      <c r="E92" s="36">
        <v>1</v>
      </c>
      <c r="F92" s="36" t="s">
        <v>137</v>
      </c>
      <c r="G92" s="36">
        <v>1</v>
      </c>
      <c r="H92" s="36" t="s">
        <v>103</v>
      </c>
      <c r="I92" s="36"/>
      <c r="J92" s="36">
        <v>9</v>
      </c>
      <c r="K92" s="36">
        <v>8</v>
      </c>
      <c r="L92" s="36">
        <v>4</v>
      </c>
      <c r="M92" s="36" t="s">
        <v>108</v>
      </c>
      <c r="N92" s="4">
        <f t="shared" si="36"/>
        <v>6.75</v>
      </c>
      <c r="O92" s="12">
        <f t="shared" si="30"/>
        <v>6.75</v>
      </c>
      <c r="P92" s="5">
        <f t="shared" si="37"/>
        <v>0.51</v>
      </c>
      <c r="Q92" s="14">
        <f t="shared" si="40"/>
        <v>7.5555555555555554</v>
      </c>
      <c r="R92" s="13">
        <f>IF(Q92&lt;=30,O92+P92,O92+O92*0.3)*IF(G92=1,0.4,IF(G92=2,0.75,IF(G92="1 (kas 4 m. 1 k. nerengiamos)",0.52,1)))*IF(D92="olimpinė",1,IF(M92="Ne",0.5,1))*IF(D92="olimpinė",1,IF(J92&lt;8,0,1))*E92*IF(D92="olimpinė",1,IF(K92&lt;16,0,1))*IF(I92&lt;=1,1,1/I92)*IF(OR(A71="Lietuvos lengvosios atletikos federacija",A71="Lietuvos šaudymo sporto sąjunga"),1.01,1)*IF(OR(A71="Lietuvos dviračių sporto federacija",A71="Lietuvos biatlono federacija",A71=" Lietuvos nacionalinė slidinėjimo asociacija"),1.03,1)*IF(OR(A71="Lietuvos baidarių ir kanojų irklavimo federacija",A71="Lietuvos buriuotojų sąjunga",A71="Lietuvos irklavimo federacija"),1.04,1)*IF(OR(A71="Lietuvos aeroklubas",A71="Lietuvos automobilių sporto federacija",A71="Lietuvos motociklų sporto federacija",A71="Lietuvos motorlaivių federacija",A71="Lietuvos žirginio sporto federacija"),1.09,1)</f>
        <v>0</v>
      </c>
    </row>
    <row r="93" spans="1:18" ht="15" customHeight="1">
      <c r="A93" s="36">
        <v>20</v>
      </c>
      <c r="B93" s="36" t="s">
        <v>105</v>
      </c>
      <c r="C93" s="15" t="s">
        <v>131</v>
      </c>
      <c r="D93" s="36" t="s">
        <v>101</v>
      </c>
      <c r="E93" s="36">
        <v>1</v>
      </c>
      <c r="F93" s="36" t="s">
        <v>137</v>
      </c>
      <c r="G93" s="36">
        <v>1</v>
      </c>
      <c r="H93" s="36" t="s">
        <v>103</v>
      </c>
      <c r="I93" s="36"/>
      <c r="J93" s="36">
        <v>9</v>
      </c>
      <c r="K93" s="36">
        <v>8</v>
      </c>
      <c r="L93" s="36">
        <v>5</v>
      </c>
      <c r="M93" s="36" t="s">
        <v>108</v>
      </c>
      <c r="N93" s="4">
        <f>(IF(F93="OŽ",IF(L93=1,612,IF(L93=2,473.76,IF(L93=3,380.16,IF(L93=4,201.6,IF(L93=5,187.2,IF(L93=6,172.8,IF(L93=7,165,IF(L93=8,160,0))))))))+IF(L93&lt;=8,0,IF(L93&lt;=16,153,IF(L93&lt;=24,120,IF(L93&lt;=32,89,IF(L93&lt;=48,58,0)))))-IF(L93&lt;=8,0,IF(L93&lt;=16,(L93-9)*3.06,IF(L93&lt;=24,(L93-17)*3.06,IF(L93&lt;=32,(L93-25)*3.06,IF(L93&lt;=48,(L93-33)*3.06,0))))),0)+IF(F93="PČ",IF(L93=1,449,IF(L93=2,314.6,IF(L93=3,238,IF(L93=4,172,IF(L93=5,159,IF(L93=6,145,IF(L93=7,132,IF(L93=8,119,0))))))))+IF(L93&lt;=8,0,IF(L93&lt;=16,88,IF(L93&lt;=24,55,IF(L93&lt;=32,22,0))))-IF(L93&lt;=8,0,IF(L93&lt;=16,(L93-9)*2.245,IF(L93&lt;=24,(L93-17)*2.245,IF(L93&lt;=32,(L93-25)*2.245,0)))),0)+IF(F93="PČneol",IF(L93=1,85,IF(L93=2,64.61,IF(L93=3,50.76,IF(L93=4,16.25,IF(L93=5,15,IF(L93=6,13.75,IF(L93=7,12.5,IF(L93=8,11.25,0))))))))+IF(L93&lt;=8,0,IF(L93&lt;=16,9,0))-IF(L93&lt;=8,0,IF(L93&lt;=16,(L93-9)*0.425,0)),0)+IF(F93="PŽ",IF(L93=1,85,IF(L93=2,59.5,IF(L93=3,45,IF(L93=4,32.5,IF(L93=5,30,IF(L93=6,27.5,IF(L93=7,25,IF(L93=8,22.5,0))))))))+IF(L93&lt;=8,0,IF(L93&lt;=16,19,IF(L93&lt;=24,13,IF(L93&lt;=32,8,0))))-IF(L93&lt;=8,0,IF(L93&lt;=16,(L93-9)*0.425,IF(L93&lt;=24,(L93-17)*0.425,IF(L93&lt;=32,(L93-25)*0.425,0)))),0)+IF(F93="EČ",IF(L93=1,204,IF(L93=2,156.24,IF(L93=3,123.84,IF(L93=4,72,IF(L93=5,66,IF(L93=6,60,IF(L93=7,54,IF(L93=8,48,0))))))))+IF(L93&lt;=8,0,IF(L93&lt;=16,40,IF(L93&lt;=24,25,0)))-IF(L93&lt;=8,0,IF(L93&lt;=16,(L93-9)*1.02,IF(L93&lt;=24,(L93-17)*1.02,0))),0)+IF(F93="EČneol",IF(L93=1,68,IF(L93=2,51.69,IF(L93=3,40.61,IF(L93=4,13,IF(L93=5,12,IF(L93=6,11,IF(L93=7,10,IF(L93=8,9,0)))))))))+IF(F93="EŽ",IF(L93=1,68,IF(L93=2,47.6,IF(L93=3,36,IF(L93=4,18,IF(L93=5,16.5,IF(L93=6,15,IF(L93=7,13.5,IF(L93=8,12,0))))))))+IF(L93&lt;=8,0,IF(L93&lt;=16,10,IF(L93&lt;=24,6,0)))-IF(L93&lt;=8,0,IF(L93&lt;=16,(L93-9)*0.34,IF(L93&lt;=24,(L93-17)*0.34,0))),0)+IF(F93="PT",IF(L93=1,68,IF(L93=2,52.08,IF(L93=3,41.28,IF(L93=4,24,IF(L93=5,22,IF(L93=6,20,IF(L93=7,18,IF(L93=8,16,0))))))))+IF(L93&lt;=8,0,IF(L93&lt;=16,13,IF(L93&lt;=24,9,IF(L93&lt;=32,4,0))))-IF(L93&lt;=8,0,IF(L93&lt;=16,(L93-9)*0.34,IF(L93&lt;=24,(L93-17)*0.34,IF(L93&lt;=32,(L93-25)*0.34,0)))),0)+IF(F93="JOŽ",IF(L93=1,85,IF(L93=2,59.5,IF(L93=3,45,IF(L93=4,32.5,IF(L93=5,30,IF(L93=6,27.5,IF(L93=7,25,IF(L93=8,22.5,0))))))))+IF(L93&lt;=8,0,IF(L93&lt;=16,19,IF(L93&lt;=24,13,0)))-IF(L93&lt;=8,0,IF(L93&lt;=16,(L93-9)*0.425,IF(L93&lt;=24,(L93-17)*0.425,0))),0)+IF(F93="JPČ",IF(L93=1,68,IF(L93=2,47.6,IF(L93=3,36,IF(L93=4,26,IF(L93=5,24,IF(L93=6,22,IF(L93=7,20,IF(L93=8,18,0))))))))+IF(L93&lt;=8,0,IF(L93&lt;=16,13,IF(L93&lt;=24,9,0)))-IF(L93&lt;=8,0,IF(L93&lt;=16,(L93-9)*0.34,IF(L93&lt;=24,(L93-17)*0.34,0))),0)+IF(F93="JEČ",IF(L93=1,34,IF(L93=2,26.04,IF(L93=3,20.6,IF(L93=4,12,IF(L93=5,11,IF(L93=6,10,IF(L93=7,9,IF(L93=8,8,0))))))))+IF(L93&lt;=8,0,IF(L93&lt;=16,6,0))-IF(L93&lt;=8,0,IF(L93&lt;=16,(L93-9)*0.17,0)),0)+IF(F93="JEOF",IF(L93=1,34,IF(L93=2,26.04,IF(L93=3,20.6,IF(L93=4,12,IF(L93=5,11,IF(L93=6,10,IF(L93=7,9,IF(L93=8,8,0))))))))+IF(L93&lt;=8,0,IF(L93&lt;=16,6,0))-IF(L93&lt;=8,0,IF(L93&lt;=16,(L93-9)*0.17,0)),0)+IF(F93="JnPČ",IF(L93=1,51,IF(L93=2,35.7,IF(L93=3,27,IF(L93=4,19.5,IF(L93=5,18,IF(L93=6,16.5,IF(L93=7,15,IF(L93=8,13.5,0))))))))+IF(L93&lt;=8,0,IF(L93&lt;=16,10,0))-IF(L93&lt;=8,0,IF(L93&lt;=16,(L93-9)*0.255,0)),0)+IF(F93="JnEČ",IF(L93=1,25.5,IF(L93=2,19.53,IF(L93=3,15.48,IF(L93=4,9,IF(L93=5,8.25,IF(L93=6,7.5,IF(L93=7,6.75,IF(L93=8,6,0))))))))+IF(L93&lt;=8,0,IF(L93&lt;=16,5,0))-IF(L93&lt;=8,0,IF(L93&lt;=16,(L93-9)*0.1275,0)),0)+IF(F93="JčPČ",IF(L93=1,21.25,IF(L93=2,14.5,IF(L93=3,11.5,IF(L93=4,7,IF(L93=5,6.5,IF(L93=6,6,IF(L93=7,5.5,IF(L93=8,5,0))))))))+IF(L93&lt;=8,0,IF(L93&lt;=16,4,0))-IF(L93&lt;=8,0,IF(L93&lt;=16,(L93-9)*0.10625,0)),0)+IF(F93="JčEČ",IF(L93=1,17,IF(L93=2,13.02,IF(L93=3,10.32,IF(L93=4,6,IF(L93=5,5.5,IF(L93=6,5,IF(L93=7,4.5,IF(L93=8,4,0))))))))+IF(L93&lt;=8,0,IF(L93&lt;=16,3,0))-IF(L93&lt;=8,0,IF(L93&lt;=16,(L93-9)*0.085,0)),0)+IF(F93="NEAK",IF(L93=1,11.48,IF(L93=2,8.79,IF(L93=3,6.97,IF(L93=4,4.05,IF(L93=5,3.71,IF(L93=6,3.38,IF(L93=7,3.04,IF(L93=8,2.7,0))))))))+IF(L93&lt;=8,0,IF(L93&lt;=16,2,IF(L93&lt;=24,1.3,0)))-IF(L93&lt;=8,0,IF(L93&lt;=16,(L93-9)*0.0574,IF(L93&lt;=24,(L93-17)*0.0574,0))),0))*IF(L93&lt;4,1,IF(OR(F93="PČ",F93="PŽ",F93="PT"),IF(J93&lt;32,J93/32,1),1))* IF(L93&lt;4,1,IF(OR(F93="EČ",F93="EŽ",F93="JOŽ",F93="JPČ",F93="NEAK"),IF(J93&lt;24,J93/24,1),1))*IF(L93&lt;4,1,IF(OR(F93="PČneol",F93="JEČ",F93="JEOF",F93="JnPČ",F93="JnEČ",F93="JčPČ",F93="JčEČ"),IF(J93&lt;16,J93/16,1),1))*IF(L93&lt;4,1,IF(F93="EČneol",IF(J93&lt;8,J93/8,1),1))</f>
        <v>6.1875</v>
      </c>
      <c r="O93" s="12">
        <f t="shared" si="30"/>
        <v>6.1875</v>
      </c>
      <c r="P93" s="5">
        <f t="shared" si="37"/>
        <v>0.40799999999999997</v>
      </c>
      <c r="Q93" s="14">
        <f t="shared" si="40"/>
        <v>6.5939393939393938</v>
      </c>
      <c r="R93" s="13">
        <f>IF(Q93&lt;=30,O93+P93,O93+O93*0.3)*IF(G93=1,0.4,IF(G93=2,0.75,IF(G93="1 (kas 4 m. 1 k. nerengiamos)",0.52,1)))*IF(D93="olimpinė",1,IF(M93="Ne",0.5,1))*IF(D93="olimpinė",1,IF(J93&lt;8,0,1))*E93*IF(D93="olimpinė",1,IF(K93&lt;16,0,1))*IF(I93&lt;=1,1,1/I93)*IF(OR(A72="Lietuvos lengvosios atletikos federacija",A72="Lietuvos šaudymo sporto sąjunga"),1.01,1)*IF(OR(A72="Lietuvos dviračių sporto federacija",A72="Lietuvos biatlono federacija",A72=" Lietuvos nacionalinė slidinėjimo asociacija"),1.03,1)*IF(OR(A72="Lietuvos baidarių ir kanojų irklavimo federacija",A72="Lietuvos buriuotojų sąjunga",A72="Lietuvos irklavimo federacija"),1.04,1)*IF(OR(A72="Lietuvos aeroklubas",A72="Lietuvos automobilių sporto federacija",A72="Lietuvos motociklų sporto federacija",A72="Lietuvos motorlaivių federacija",A72="Lietuvos žirginio sporto federacija"),1.09,1)</f>
        <v>0</v>
      </c>
    </row>
    <row r="94" spans="1:18" ht="15" customHeight="1">
      <c r="A94" s="36">
        <v>21</v>
      </c>
      <c r="B94" s="36" t="s">
        <v>105</v>
      </c>
      <c r="C94" s="15" t="s">
        <v>131</v>
      </c>
      <c r="D94" s="36" t="s">
        <v>104</v>
      </c>
      <c r="E94" s="36">
        <v>1</v>
      </c>
      <c r="F94" s="36" t="s">
        <v>137</v>
      </c>
      <c r="G94" s="36">
        <v>1</v>
      </c>
      <c r="H94" s="36" t="s">
        <v>103</v>
      </c>
      <c r="I94" s="36"/>
      <c r="J94" s="36">
        <v>9</v>
      </c>
      <c r="K94" s="36">
        <v>8</v>
      </c>
      <c r="L94" s="36">
        <v>6</v>
      </c>
      <c r="M94" s="36" t="s">
        <v>108</v>
      </c>
      <c r="N94" s="4">
        <f t="shared" ref="N94" si="41">(IF(F94="OŽ",IF(L94=1,612,IF(L94=2,473.76,IF(L94=3,380.16,IF(L94=4,201.6,IF(L94=5,187.2,IF(L94=6,172.8,IF(L94=7,165,IF(L94=8,160,0))))))))+IF(L94&lt;=8,0,IF(L94&lt;=16,153,IF(L94&lt;=24,120,IF(L94&lt;=32,89,IF(L94&lt;=48,58,0)))))-IF(L94&lt;=8,0,IF(L94&lt;=16,(L94-9)*3.06,IF(L94&lt;=24,(L94-17)*3.06,IF(L94&lt;=32,(L94-25)*3.06,IF(L94&lt;=48,(L94-33)*3.06,0))))),0)+IF(F94="PČ",IF(L94=1,449,IF(L94=2,314.6,IF(L94=3,238,IF(L94=4,172,IF(L94=5,159,IF(L94=6,145,IF(L94=7,132,IF(L94=8,119,0))))))))+IF(L94&lt;=8,0,IF(L94&lt;=16,88,IF(L94&lt;=24,55,IF(L94&lt;=32,22,0))))-IF(L94&lt;=8,0,IF(L94&lt;=16,(L94-9)*2.245,IF(L94&lt;=24,(L94-17)*2.245,IF(L94&lt;=32,(L94-25)*2.245,0)))),0)+IF(F94="PČneol",IF(L94=1,85,IF(L94=2,64.61,IF(L94=3,50.76,IF(L94=4,16.25,IF(L94=5,15,IF(L94=6,13.75,IF(L94=7,12.5,IF(L94=8,11.25,0))))))))+IF(L94&lt;=8,0,IF(L94&lt;=16,9,0))-IF(L94&lt;=8,0,IF(L94&lt;=16,(L94-9)*0.425,0)),0)+IF(F94="PŽ",IF(L94=1,85,IF(L94=2,59.5,IF(L94=3,45,IF(L94=4,32.5,IF(L94=5,30,IF(L94=6,27.5,IF(L94=7,25,IF(L94=8,22.5,0))))))))+IF(L94&lt;=8,0,IF(L94&lt;=16,19,IF(L94&lt;=24,13,IF(L94&lt;=32,8,0))))-IF(L94&lt;=8,0,IF(L94&lt;=16,(L94-9)*0.425,IF(L94&lt;=24,(L94-17)*0.425,IF(L94&lt;=32,(L94-25)*0.425,0)))),0)+IF(F94="EČ",IF(L94=1,204,IF(L94=2,156.24,IF(L94=3,123.84,IF(L94=4,72,IF(L94=5,66,IF(L94=6,60,IF(L94=7,54,IF(L94=8,48,0))))))))+IF(L94&lt;=8,0,IF(L94&lt;=16,40,IF(L94&lt;=24,25,0)))-IF(L94&lt;=8,0,IF(L94&lt;=16,(L94-9)*1.02,IF(L94&lt;=24,(L94-17)*1.02,0))),0)+IF(F94="EČneol",IF(L94=1,68,IF(L94=2,51.69,IF(L94=3,40.61,IF(L94=4,13,IF(L94=5,12,IF(L94=6,11,IF(L94=7,10,IF(L94=8,9,0)))))))))+IF(F94="EŽ",IF(L94=1,68,IF(L94=2,47.6,IF(L94=3,36,IF(L94=4,18,IF(L94=5,16.5,IF(L94=6,15,IF(L94=7,13.5,IF(L94=8,12,0))))))))+IF(L94&lt;=8,0,IF(L94&lt;=16,10,IF(L94&lt;=24,6,0)))-IF(L94&lt;=8,0,IF(L94&lt;=16,(L94-9)*0.34,IF(L94&lt;=24,(L94-17)*0.34,0))),0)+IF(F94="PT",IF(L94=1,68,IF(L94=2,52.08,IF(L94=3,41.28,IF(L94=4,24,IF(L94=5,22,IF(L94=6,20,IF(L94=7,18,IF(L94=8,16,0))))))))+IF(L94&lt;=8,0,IF(L94&lt;=16,13,IF(L94&lt;=24,9,IF(L94&lt;=32,4,0))))-IF(L94&lt;=8,0,IF(L94&lt;=16,(L94-9)*0.34,IF(L94&lt;=24,(L94-17)*0.34,IF(L94&lt;=32,(L94-25)*0.34,0)))),0)+IF(F94="JOŽ",IF(L94=1,85,IF(L94=2,59.5,IF(L94=3,45,IF(L94=4,32.5,IF(L94=5,30,IF(L94=6,27.5,IF(L94=7,25,IF(L94=8,22.5,0))))))))+IF(L94&lt;=8,0,IF(L94&lt;=16,19,IF(L94&lt;=24,13,0)))-IF(L94&lt;=8,0,IF(L94&lt;=16,(L94-9)*0.425,IF(L94&lt;=24,(L94-17)*0.425,0))),0)+IF(F94="JPČ",IF(L94=1,68,IF(L94=2,47.6,IF(L94=3,36,IF(L94=4,26,IF(L94=5,24,IF(L94=6,22,IF(L94=7,20,IF(L94=8,18,0))))))))+IF(L94&lt;=8,0,IF(L94&lt;=16,13,IF(L94&lt;=24,9,0)))-IF(L94&lt;=8,0,IF(L94&lt;=16,(L94-9)*0.34,IF(L94&lt;=24,(L94-17)*0.34,0))),0)+IF(F94="JEČ",IF(L94=1,34,IF(L94=2,26.04,IF(L94=3,20.6,IF(L94=4,12,IF(L94=5,11,IF(L94=6,10,IF(L94=7,9,IF(L94=8,8,0))))))))+IF(L94&lt;=8,0,IF(L94&lt;=16,6,0))-IF(L94&lt;=8,0,IF(L94&lt;=16,(L94-9)*0.17,0)),0)+IF(F94="JEOF",IF(L94=1,34,IF(L94=2,26.04,IF(L94=3,20.6,IF(L94=4,12,IF(L94=5,11,IF(L94=6,10,IF(L94=7,9,IF(L94=8,8,0))))))))+IF(L94&lt;=8,0,IF(L94&lt;=16,6,0))-IF(L94&lt;=8,0,IF(L94&lt;=16,(L94-9)*0.17,0)),0)+IF(F94="JnPČ",IF(L94=1,51,IF(L94=2,35.7,IF(L94=3,27,IF(L94=4,19.5,IF(L94=5,18,IF(L94=6,16.5,IF(L94=7,15,IF(L94=8,13.5,0))))))))+IF(L94&lt;=8,0,IF(L94&lt;=16,10,0))-IF(L94&lt;=8,0,IF(L94&lt;=16,(L94-9)*0.255,0)),0)+IF(F94="JnEČ",IF(L94=1,25.5,IF(L94=2,19.53,IF(L94=3,15.48,IF(L94=4,9,IF(L94=5,8.25,IF(L94=6,7.5,IF(L94=7,6.75,IF(L94=8,6,0))))))))+IF(L94&lt;=8,0,IF(L94&lt;=16,5,0))-IF(L94&lt;=8,0,IF(L94&lt;=16,(L94-9)*0.1275,0)),0)+IF(F94="JčPČ",IF(L94=1,21.25,IF(L94=2,14.5,IF(L94=3,11.5,IF(L94=4,7,IF(L94=5,6.5,IF(L94=6,6,IF(L94=7,5.5,IF(L94=8,5,0))))))))+IF(L94&lt;=8,0,IF(L94&lt;=16,4,0))-IF(L94&lt;=8,0,IF(L94&lt;=16,(L94-9)*0.10625,0)),0)+IF(F94="JčEČ",IF(L94=1,17,IF(L94=2,13.02,IF(L94=3,10.32,IF(L94=4,6,IF(L94=5,5.5,IF(L94=6,5,IF(L94=7,4.5,IF(L94=8,4,0))))))))+IF(L94&lt;=8,0,IF(L94&lt;=16,3,0))-IF(L94&lt;=8,0,IF(L94&lt;=16,(L94-9)*0.085,0)),0)+IF(F94="NEAK",IF(L94=1,11.48,IF(L94=2,8.79,IF(L94=3,6.97,IF(L94=4,4.05,IF(L94=5,3.71,IF(L94=6,3.38,IF(L94=7,3.04,IF(L94=8,2.7,0))))))))+IF(L94&lt;=8,0,IF(L94&lt;=16,2,IF(L94&lt;=24,1.3,0)))-IF(L94&lt;=8,0,IF(L94&lt;=16,(L94-9)*0.0574,IF(L94&lt;=24,(L94-17)*0.0574,0))),0))*IF(L94&lt;4,1,IF(OR(F94="PČ",F94="PŽ",F94="PT"),IF(J94&lt;32,J94/32,1),1))* IF(L94&lt;4,1,IF(OR(F94="EČ",F94="EŽ",F94="JOŽ",F94="JPČ",F94="NEAK"),IF(J94&lt;24,J94/24,1),1))*IF(L94&lt;4,1,IF(OR(F94="PČneol",F94="JEČ",F94="JEOF",F94="JnPČ",F94="JnEČ",F94="JčPČ",F94="JčEČ"),IF(J94&lt;16,J94/16,1),1))*IF(L94&lt;4,1,IF(F94="EČneol",IF(J94&lt;8,J94/8,1),1))</f>
        <v>5.625</v>
      </c>
      <c r="O94" s="12">
        <f t="shared" si="30"/>
        <v>5.625</v>
      </c>
      <c r="P94" s="5">
        <f t="shared" si="37"/>
        <v>0.30599999999999999</v>
      </c>
      <c r="Q94" s="14">
        <f t="shared" si="40"/>
        <v>5.4399999999999995</v>
      </c>
      <c r="R94" s="13">
        <f>IF(Q94&lt;=30,O94+P94,O94+O94*0.3)*IF(G94=1,0.4,IF(G94=2,0.75,IF(G94="1 (kas 4 m. 1 k. nerengiamos)",0.52,1)))*IF(D94="olimpinė",1,IF(M94="Ne",0.5,1))*IF(D94="olimpinė",1,IF(J94&lt;8,0,1))*E94*IF(D94="olimpinė",1,IF(K94&lt;16,0,1))*IF(I94&lt;=1,1,1/I94)*IF(OR(A73="Lietuvos lengvosios atletikos federacija",A73="Lietuvos šaudymo sporto sąjunga"),1.01,1)*IF(OR(A73="Lietuvos dviračių sporto federacija",A73="Lietuvos biatlono federacija",A73=" Lietuvos nacionalinė slidinėjimo asociacija"),1.03,1)*IF(OR(A73="Lietuvos baidarių ir kanojų irklavimo federacija",A73="Lietuvos buriuotojų sąjunga",A73="Lietuvos irklavimo federacija"),1.04,1)*IF(OR(A73="Lietuvos aeroklubas",A73="Lietuvos automobilių sporto federacija",A73="Lietuvos motociklų sporto federacija",A73="Lietuvos motorlaivių federacija",A73="Lietuvos žirginio sporto federacija"),1.09,1)</f>
        <v>2.3724000000000003</v>
      </c>
    </row>
    <row r="95" spans="1:18" ht="15" customHeight="1">
      <c r="A95" s="67" t="s">
        <v>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9"/>
      <c r="R95" s="13">
        <f>SUM(R74:R94)</f>
        <v>19.2316</v>
      </c>
    </row>
    <row r="96" spans="1:18" ht="15" customHeight="1">
      <c r="A96" s="65" t="s">
        <v>143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37"/>
      <c r="R96" s="11"/>
    </row>
    <row r="97" spans="1:18" ht="15" customHeight="1">
      <c r="A97" s="65" t="s">
        <v>1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37"/>
      <c r="R97" s="11"/>
    </row>
    <row r="98" spans="1:18" ht="15" customHeight="1">
      <c r="A98" s="65" t="s">
        <v>151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37"/>
      <c r="R98" s="11"/>
    </row>
    <row r="99" spans="1:18" ht="15" customHeight="1">
      <c r="A99" s="36">
        <v>1</v>
      </c>
      <c r="B99" s="36" t="s">
        <v>99</v>
      </c>
      <c r="C99" s="15" t="s">
        <v>118</v>
      </c>
      <c r="D99" s="36" t="s">
        <v>101</v>
      </c>
      <c r="E99" s="36">
        <v>1</v>
      </c>
      <c r="F99" s="39" t="s">
        <v>213</v>
      </c>
      <c r="G99" s="36">
        <v>1</v>
      </c>
      <c r="H99" s="36" t="s">
        <v>103</v>
      </c>
      <c r="I99" s="36"/>
      <c r="J99" s="36">
        <v>19</v>
      </c>
      <c r="K99" s="36">
        <v>15</v>
      </c>
      <c r="L99" s="36">
        <v>15</v>
      </c>
      <c r="M99" s="36" t="s">
        <v>108</v>
      </c>
      <c r="N99" s="4">
        <f>(IF(F99="OŽ",IF(L99=1,612,IF(L99=2,473.76,IF(L99=3,380.16,IF(L99=4,201.6,IF(L99=5,187.2,IF(L99=6,172.8,IF(L99=7,165,IF(L99=8,160,0))))))))+IF(L99&lt;=8,0,IF(L99&lt;=16,153,IF(L99&lt;=24,120,IF(L99&lt;=32,89,IF(L99&lt;=48,58,0)))))-IF(L99&lt;=8,0,IF(L99&lt;=16,(L99-9)*3.06,IF(L99&lt;=24,(L99-17)*3.06,IF(L99&lt;=32,(L99-25)*3.06,IF(L99&lt;=48,(L99-33)*3.06,0))))),0)+IF(F99="PČ",IF(L99=1,449,IF(L99=2,314.6,IF(L99=3,238,IF(L99=4,172,IF(L99=5,159,IF(L99=6,145,IF(L99=7,132,IF(L99=8,119,0))))))))+IF(L99&lt;=8,0,IF(L99&lt;=16,88,IF(L99&lt;=24,55,IF(L99&lt;=32,22,0))))-IF(L99&lt;=8,0,IF(L99&lt;=16,(L99-9)*2.245,IF(L99&lt;=24,(L99-17)*2.245,IF(L99&lt;=32,(L99-25)*2.245,0)))),0)+IF(F99="PČneol",IF(L99=1,85,IF(L99=2,64.61,IF(L99=3,50.76,IF(L99=4,16.25,IF(L99=5,15,IF(L99=6,13.75,IF(L99=7,12.5,IF(L99=8,11.25,0))))))))+IF(L99&lt;=8,0,IF(L99&lt;=16,9,0))-IF(L99&lt;=8,0,IF(L99&lt;=16,(L99-9)*0.425,0)),0)+IF(F99="PŽ",IF(L99=1,85,IF(L99=2,59.5,IF(L99=3,45,IF(L99=4,32.5,IF(L99=5,30,IF(L99=6,27.5,IF(L99=7,25,IF(L99=8,22.5,0))))))))+IF(L99&lt;=8,0,IF(L99&lt;=16,19,IF(L99&lt;=24,13,IF(L99&lt;=32,8,0))))-IF(L99&lt;=8,0,IF(L99&lt;=16,(L99-9)*0.425,IF(L99&lt;=24,(L99-17)*0.425,IF(L99&lt;=32,(L99-25)*0.425,0)))),0)+IF(F99="EČ",IF(L99=1,204,IF(L99=2,156.24,IF(L99=3,123.84,IF(L99=4,72,IF(L99=5,66,IF(L99=6,60,IF(L99=7,54,IF(L99=8,48,0))))))))+IF(L99&lt;=8,0,IF(L99&lt;=16,40,IF(L99&lt;=24,25,0)))-IF(L99&lt;=8,0,IF(L99&lt;=16,(L99-9)*1.02,IF(L99&lt;=24,(L99-17)*1.02,0))),0)+IF(F99="EČneol",IF(L99=1,68,IF(L99=2,51.69,IF(L99=3,40.61,IF(L99=4,13,IF(L99=5,12,IF(L99=6,11,IF(L99=7,10,IF(L99=8,9,0)))))))))+IF(F99="EŽ",IF(L99=1,68,IF(L99=2,47.6,IF(L99=3,36,IF(L99=4,18,IF(L99=5,16.5,IF(L99=6,15,IF(L99=7,13.5,IF(L99=8,12,0))))))))+IF(L99&lt;=8,0,IF(L99&lt;=16,10,IF(L99&lt;=24,6,0)))-IF(L99&lt;=8,0,IF(L99&lt;=16,(L99-9)*0.34,IF(L99&lt;=24,(L99-17)*0.34,0))),0)+IF(F99="PT",IF(L99=1,68,IF(L99=2,52.08,IF(L99=3,41.28,IF(L99=4,24,IF(L99=5,22,IF(L99=6,20,IF(L99=7,18,IF(L99=8,16,0))))))))+IF(L99&lt;=8,0,IF(L99&lt;=16,13,IF(L99&lt;=24,9,IF(L99&lt;=32,4,0))))-IF(L99&lt;=8,0,IF(L99&lt;=16,(L99-9)*0.34,IF(L99&lt;=24,(L99-17)*0.34,IF(L99&lt;=32,(L99-25)*0.34,0)))),0)+IF(F99="JOŽ",IF(L99=1,85,IF(L99=2,59.5,IF(L99=3,45,IF(L99=4,32.5,IF(L99=5,30,IF(L99=6,27.5,IF(L99=7,25,IF(L99=8,22.5,0))))))))+IF(L99&lt;=8,0,IF(L99&lt;=16,19,IF(L99&lt;=24,13,0)))-IF(L99&lt;=8,0,IF(L99&lt;=16,(L99-9)*0.425,IF(L99&lt;=24,(L99-17)*0.425,0))),0)+IF(F99="JPČ",IF(L99=1,68,IF(L99=2,47.6,IF(L99=3,36,IF(L99=4,26,IF(L99=5,24,IF(L99=6,22,IF(L99=7,20,IF(L99=8,18,0))))))))+IF(L99&lt;=8,0,IF(L99&lt;=16,13,IF(L99&lt;=24,9,0)))-IF(L99&lt;=8,0,IF(L99&lt;=16,(L99-9)*0.34,IF(L99&lt;=24,(L99-17)*0.34,0))),0)+IF(F99="JEČ",IF(L99=1,34,IF(L99=2,26.04,IF(L99=3,20.6,IF(L99=4,12,IF(L99=5,11,IF(L99=6,10,IF(L99=7,9,IF(L99=8,8,0))))))))+IF(L99&lt;=8,0,IF(L99&lt;=16,6,0))-IF(L99&lt;=8,0,IF(L99&lt;=16,(L99-9)*0.17,0)),0)+IF(F99="JEOF",IF(L99=1,34,IF(L99=2,26.04,IF(L99=3,20.6,IF(L99=4,12,IF(L99=5,11,IF(L99=6,10,IF(L99=7,9,IF(L99=8,8,0))))))))+IF(L99&lt;=8,0,IF(L99&lt;=16,6,0))-IF(L99&lt;=8,0,IF(L99&lt;=16,(L99-9)*0.17,0)),0)+IF(F99="JnPČ",IF(L99=1,51,IF(L99=2,35.7,IF(L99=3,27,IF(L99=4,19.5,IF(L99=5,18,IF(L99=6,16.5,IF(L99=7,15,IF(L99=8,13.5,0))))))))+IF(L99&lt;=8,0,IF(L99&lt;=16,10,0))-IF(L99&lt;=8,0,IF(L99&lt;=16,(L99-9)*0.255,0)),0)+IF(F99="JnEČ",IF(L99=1,25.5,IF(L99=2,19.53,IF(L99=3,15.48,IF(L99=4,9,IF(L99=5,8.25,IF(L99=6,7.5,IF(L99=7,6.75,IF(L99=8,6,0))))))))+IF(L99&lt;=8,0,IF(L99&lt;=16,5,0))-IF(L99&lt;=8,0,IF(L99&lt;=16,(L99-9)*0.1275,0)),0)+IF(F99="JčPČ",IF(L99=1,21.25,IF(L99=2,14.5,IF(L99=3,11.5,IF(L99=4,7,IF(L99=5,6.5,IF(L99=6,6,IF(L99=7,5.5,IF(L99=8,5,0))))))))+IF(L99&lt;=8,0,IF(L99&lt;=16,4,0))-IF(L99&lt;=8,0,IF(L99&lt;=16,(L99-9)*0.10625,0)),0)+IF(F99="JčEČ",IF(L99=1,17,IF(L99=2,13.02,IF(L99=3,10.32,IF(L99=4,6,IF(L99=5,5.5,IF(L99=6,5,IF(L99=7,4.5,IF(L99=8,4,0))))))))+IF(L99&lt;=8,0,IF(L99&lt;=16,3,0))-IF(L99&lt;=8,0,IF(L99&lt;=16,(L99-9)*0.085,0)),0)+IF(F99="NEAK",IF(L99=1,11.48,IF(L99=2,8.79,IF(L99=3,6.97,IF(L99=4,4.05,IF(L99=5,3.71,IF(L99=6,3.38,IF(L99=7,3.04,IF(L99=8,2.7,0))))))))+IF(L99&lt;=8,0,IF(L99&lt;=16,2,IF(L99&lt;=24,1.3,0)))-IF(L99&lt;=8,0,IF(L99&lt;=16,(L99-9)*0.0574,IF(L99&lt;=24,(L99-17)*0.0574,0))),0))*IF(L99&lt;4,1,IF(OR(F99="PČ",F99="PŽ",F99="PT"),IF(J99&lt;32,J99/32,1),1))* IF(L99&lt;4,1,IF(OR(F99="EČ",F99="EŽ",F99="JOŽ",F99="JPČ",F99="NEAK"),IF(J99&lt;24,J99/24,1),1))*IF(L99&lt;4,1,IF(OR(F99="PČneol",F99="JEČ",F99="JEOF",F99="JnPČ",F99="JnEČ",F99="JčPČ",F99="JčEČ"),IF(J99&lt;16,J99/16,1),1))*IF(L99&lt;4,1,IF(F99="EČneol",IF(J99&lt;8,J99/8,1),1))</f>
        <v>0</v>
      </c>
      <c r="O99" s="12">
        <f t="shared" ref="O99:O110" si="42">IF(F99="OŽ",N99,IF(H99="Ne",IF(J99*0.3&lt;=J99-L99,N99,0),IF(J99*0.1&lt;=J99-L99,N99,0)))</f>
        <v>0</v>
      </c>
      <c r="P99" s="5">
        <f>IF(O99=0,0,IF(F99="OŽ",IF(L99&gt;47,0,IF(J99&gt;47,(48-L99)*1.836,((48-L99)-(48-J99))*1.836)),0)+IF(F99="PČ",IF(L99&gt;31,0,IF(J99&gt;31,(32-L99)*1.347,((32-L99)-(32-J99))*1.347)),0)+ IF(F99="PČneol",IF(L99&gt;15,0,IF(J99&gt;15,(16-L99)*0.255,((16-L99)-(16-J99))*0.255)),0)+IF(F99="PŽ",IF(L99&gt;31,0,IF(J99&gt;31,(32-L99)*0.255,((32-L99)-(32-J99))*0.255)),0)+IF(F99="EČ",IF(L99&gt;23,0,IF(J99&gt;23,(24-L99)*0.612,((24-L99)-(24-J99))*0.612)),0)+IF(F99="EČneol",IF(L99&gt;7,0,IF(J99&gt;7,(8-L99)*0.204,((8-L99)-(8-J99))*0.204)),0)+IF(F99="EŽ",IF(L99&gt;23,0,IF(J99&gt;23,(24-L99)*0.204,((24-L99)-(24-J99))*0.204)),0)+IF(F99="PT",IF(L99&gt;31,0,IF(J99&gt;31,(32-L99)*0.204,((32-L99)-(32-J99))*0.204)),0)+IF(F99="JOŽ",IF(L99&gt;23,0,IF(J99&gt;23,(24-L99)*0.255,((24-L99)-(24-J99))*0.255)),0)+IF(F99="JPČ",IF(L99&gt;23,0,IF(J99&gt;23,(24-L99)*0.204,((24-L99)-(24-J99))*0.204)),0)+IF(F99="JEČ",IF(L99&gt;15,0,IF(J99&gt;15,(16-L99)*0.102,((16-L99)-(16-J99))*0.102)),0)+IF(F99="JEOF",IF(L99&gt;15,0,IF(J99&gt;15,(16-L99)*0.102,((16-L99)-(16-J99))*0.102)),0)+IF(F99="JnPČ",IF(L99&gt;15,0,IF(J99&gt;15,(16-L99)*0.153,((16-L99)-(16-J99))*0.153)),0)+IF(F99="JnEČ",IF(L99&gt;15,0,IF(J99&gt;15,(16-L99)*0.0765,((16-L99)-(16-J99))*0.0765)),0)+IF(F99="JčPČ",IF(L99&gt;15,0,IF(J99&gt;15,(16-L99)*0.06375,((16-L99)-(16-J99))*0.06375)),0)+IF(F99="JčEČ",IF(L99&gt;15,0,IF(J99&gt;15,(16-L99)*0.051,((16-L99)-(16-J99))*0.051)),0)+IF(F99="NEAK",IF(L99&gt;23,0,IF(J99&gt;23,(24-L99)*0.03444,((24-L99)-(24-J99))*0.03444)),0))</f>
        <v>0</v>
      </c>
      <c r="Q99" s="14">
        <f>IF(ISERROR(P99*100/N99),0,(P99*100/N99))</f>
        <v>0</v>
      </c>
      <c r="R99" s="13">
        <f>IF(Q99&lt;=30,O99+P99,O99+O99*0.3)*IF(G99=1,0.4,IF(G99=2,0.75,IF(G99="1 (kas 4 m. 1 k. nerengiamos)",0.52,1)))*IF(D99="olimpinė",1,IF(M99="Ne",0.5,1))*IF(D99="olimpinė",1,IF(J99&lt;8,0,1))*E99*IF(D99="olimpinė",1,IF(K99&lt;16,0,1))*IF(I99&lt;=1,1,1/I99)*IF(OR(A16="Lietuvos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00" spans="1:18" s="11" customFormat="1" ht="15" customHeight="1">
      <c r="A100" s="36">
        <v>2</v>
      </c>
      <c r="B100" s="36" t="s">
        <v>99</v>
      </c>
      <c r="C100" s="15" t="s">
        <v>118</v>
      </c>
      <c r="D100" s="36" t="s">
        <v>101</v>
      </c>
      <c r="E100" s="36">
        <v>1</v>
      </c>
      <c r="F100" s="39" t="s">
        <v>213</v>
      </c>
      <c r="G100" s="36">
        <v>1</v>
      </c>
      <c r="H100" s="36" t="s">
        <v>103</v>
      </c>
      <c r="I100" s="36"/>
      <c r="J100" s="36">
        <v>19</v>
      </c>
      <c r="K100" s="36">
        <v>15</v>
      </c>
      <c r="L100" s="36">
        <v>12</v>
      </c>
      <c r="M100" s="36" t="s">
        <v>108</v>
      </c>
      <c r="N100" s="4">
        <f t="shared" ref="N100:N101" si="43">(IF(F100="OŽ",IF(L100=1,612,IF(L100=2,473.76,IF(L100=3,380.16,IF(L100=4,201.6,IF(L100=5,187.2,IF(L100=6,172.8,IF(L100=7,165,IF(L100=8,160,0))))))))+IF(L100&lt;=8,0,IF(L100&lt;=16,153,IF(L100&lt;=24,120,IF(L100&lt;=32,89,IF(L100&lt;=48,58,0)))))-IF(L100&lt;=8,0,IF(L100&lt;=16,(L100-9)*3.06,IF(L100&lt;=24,(L100-17)*3.06,IF(L100&lt;=32,(L100-25)*3.06,IF(L100&lt;=48,(L100-33)*3.06,0))))),0)+IF(F100="PČ",IF(L100=1,449,IF(L100=2,314.6,IF(L100=3,238,IF(L100=4,172,IF(L100=5,159,IF(L100=6,145,IF(L100=7,132,IF(L100=8,119,0))))))))+IF(L100&lt;=8,0,IF(L100&lt;=16,88,IF(L100&lt;=24,55,IF(L100&lt;=32,22,0))))-IF(L100&lt;=8,0,IF(L100&lt;=16,(L100-9)*2.245,IF(L100&lt;=24,(L100-17)*2.245,IF(L100&lt;=32,(L100-25)*2.245,0)))),0)+IF(F100="PČneol",IF(L100=1,85,IF(L100=2,64.61,IF(L100=3,50.76,IF(L100=4,16.25,IF(L100=5,15,IF(L100=6,13.75,IF(L100=7,12.5,IF(L100=8,11.25,0))))))))+IF(L100&lt;=8,0,IF(L100&lt;=16,9,0))-IF(L100&lt;=8,0,IF(L100&lt;=16,(L100-9)*0.425,0)),0)+IF(F100="PŽ",IF(L100=1,85,IF(L100=2,59.5,IF(L100=3,45,IF(L100=4,32.5,IF(L100=5,30,IF(L100=6,27.5,IF(L100=7,25,IF(L100=8,22.5,0))))))))+IF(L100&lt;=8,0,IF(L100&lt;=16,19,IF(L100&lt;=24,13,IF(L100&lt;=32,8,0))))-IF(L100&lt;=8,0,IF(L100&lt;=16,(L100-9)*0.425,IF(L100&lt;=24,(L100-17)*0.425,IF(L100&lt;=32,(L100-25)*0.425,0)))),0)+IF(F100="EČ",IF(L100=1,204,IF(L100=2,156.24,IF(L100=3,123.84,IF(L100=4,72,IF(L100=5,66,IF(L100=6,60,IF(L100=7,54,IF(L100=8,48,0))))))))+IF(L100&lt;=8,0,IF(L100&lt;=16,40,IF(L100&lt;=24,25,0)))-IF(L100&lt;=8,0,IF(L100&lt;=16,(L100-9)*1.02,IF(L100&lt;=24,(L100-17)*1.02,0))),0)+IF(F100="EČneol",IF(L100=1,68,IF(L100=2,51.69,IF(L100=3,40.61,IF(L100=4,13,IF(L100=5,12,IF(L100=6,11,IF(L100=7,10,IF(L100=8,9,0)))))))))+IF(F100="EŽ",IF(L100=1,68,IF(L100=2,47.6,IF(L100=3,36,IF(L100=4,18,IF(L100=5,16.5,IF(L100=6,15,IF(L100=7,13.5,IF(L100=8,12,0))))))))+IF(L100&lt;=8,0,IF(L100&lt;=16,10,IF(L100&lt;=24,6,0)))-IF(L100&lt;=8,0,IF(L100&lt;=16,(L100-9)*0.34,IF(L100&lt;=24,(L100-17)*0.34,0))),0)+IF(F100="PT",IF(L100=1,68,IF(L100=2,52.08,IF(L100=3,41.28,IF(L100=4,24,IF(L100=5,22,IF(L100=6,20,IF(L100=7,18,IF(L100=8,16,0))))))))+IF(L100&lt;=8,0,IF(L100&lt;=16,13,IF(L100&lt;=24,9,IF(L100&lt;=32,4,0))))-IF(L100&lt;=8,0,IF(L100&lt;=16,(L100-9)*0.34,IF(L100&lt;=24,(L100-17)*0.34,IF(L100&lt;=32,(L100-25)*0.34,0)))),0)+IF(F100="JOŽ",IF(L100=1,85,IF(L100=2,59.5,IF(L100=3,45,IF(L100=4,32.5,IF(L100=5,30,IF(L100=6,27.5,IF(L100=7,25,IF(L100=8,22.5,0))))))))+IF(L100&lt;=8,0,IF(L100&lt;=16,19,IF(L100&lt;=24,13,0)))-IF(L100&lt;=8,0,IF(L100&lt;=16,(L100-9)*0.425,IF(L100&lt;=24,(L100-17)*0.425,0))),0)+IF(F100="JPČ",IF(L100=1,68,IF(L100=2,47.6,IF(L100=3,36,IF(L100=4,26,IF(L100=5,24,IF(L100=6,22,IF(L100=7,20,IF(L100=8,18,0))))))))+IF(L100&lt;=8,0,IF(L100&lt;=16,13,IF(L100&lt;=24,9,0)))-IF(L100&lt;=8,0,IF(L100&lt;=16,(L100-9)*0.34,IF(L100&lt;=24,(L100-17)*0.34,0))),0)+IF(F100="JEČ",IF(L100=1,34,IF(L100=2,26.04,IF(L100=3,20.6,IF(L100=4,12,IF(L100=5,11,IF(L100=6,10,IF(L100=7,9,IF(L100=8,8,0))))))))+IF(L100&lt;=8,0,IF(L100&lt;=16,6,0))-IF(L100&lt;=8,0,IF(L100&lt;=16,(L100-9)*0.17,0)),0)+IF(F100="JEOF",IF(L100=1,34,IF(L100=2,26.04,IF(L100=3,20.6,IF(L100=4,12,IF(L100=5,11,IF(L100=6,10,IF(L100=7,9,IF(L100=8,8,0))))))))+IF(L100&lt;=8,0,IF(L100&lt;=16,6,0))-IF(L100&lt;=8,0,IF(L100&lt;=16,(L100-9)*0.17,0)),0)+IF(F100="JnPČ",IF(L100=1,51,IF(L100=2,35.7,IF(L100=3,27,IF(L100=4,19.5,IF(L100=5,18,IF(L100=6,16.5,IF(L100=7,15,IF(L100=8,13.5,0))))))))+IF(L100&lt;=8,0,IF(L100&lt;=16,10,0))-IF(L100&lt;=8,0,IF(L100&lt;=16,(L100-9)*0.255,0)),0)+IF(F100="JnEČ",IF(L100=1,25.5,IF(L100=2,19.53,IF(L100=3,15.48,IF(L100=4,9,IF(L100=5,8.25,IF(L100=6,7.5,IF(L100=7,6.75,IF(L100=8,6,0))))))))+IF(L100&lt;=8,0,IF(L100&lt;=16,5,0))-IF(L100&lt;=8,0,IF(L100&lt;=16,(L100-9)*0.1275,0)),0)+IF(F100="JčPČ",IF(L100=1,21.25,IF(L100=2,14.5,IF(L100=3,11.5,IF(L100=4,7,IF(L100=5,6.5,IF(L100=6,6,IF(L100=7,5.5,IF(L100=8,5,0))))))))+IF(L100&lt;=8,0,IF(L100&lt;=16,4,0))-IF(L100&lt;=8,0,IF(L100&lt;=16,(L100-9)*0.10625,0)),0)+IF(F100="JčEČ",IF(L100=1,17,IF(L100=2,13.02,IF(L100=3,10.32,IF(L100=4,6,IF(L100=5,5.5,IF(L100=6,5,IF(L100=7,4.5,IF(L100=8,4,0))))))))+IF(L100&lt;=8,0,IF(L100&lt;=16,3,0))-IF(L100&lt;=8,0,IF(L100&lt;=16,(L100-9)*0.085,0)),0)+IF(F100="NEAK",IF(L100=1,11.48,IF(L100=2,8.79,IF(L100=3,6.97,IF(L100=4,4.05,IF(L100=5,3.71,IF(L100=6,3.38,IF(L100=7,3.04,IF(L100=8,2.7,0))))))))+IF(L100&lt;=8,0,IF(L100&lt;=16,2,IF(L100&lt;=24,1.3,0)))-IF(L100&lt;=8,0,IF(L100&lt;=16,(L100-9)*0.0574,IF(L100&lt;=24,(L100-17)*0.0574,0))),0))*IF(L100&lt;4,1,IF(OR(F100="PČ",F100="PŽ",F100="PT"),IF(J100&lt;32,J100/32,1),1))* IF(L100&lt;4,1,IF(OR(F100="EČ",F100="EŽ",F100="JOŽ",F100="JPČ",F100="NEAK"),IF(J100&lt;24,J100/24,1),1))*IF(L100&lt;4,1,IF(OR(F100="PČneol",F100="JEČ",F100="JEOF",F100="JnPČ",F100="JnEČ",F100="JčPČ",F100="JčEČ"),IF(J100&lt;16,J100/16,1),1))*IF(L100&lt;4,1,IF(F100="EČneol",IF(J100&lt;8,J100/8,1),1))</f>
        <v>0</v>
      </c>
      <c r="O100" s="12">
        <f t="shared" ref="O100:O101" si="44">IF(F100="OŽ",N100,IF(H100="Ne",IF(J100*0.3&lt;=J100-L100,N100,0),IF(J100*0.1&lt;=J100-L100,N100,0)))</f>
        <v>0</v>
      </c>
      <c r="P100" s="5">
        <f t="shared" ref="P100:P101" si="45">IF(O100=0,0,IF(F100="OŽ",IF(L100&gt;47,0,IF(J100&gt;47,(48-L100)*1.836,((48-L100)-(48-J100))*1.836)),0)+IF(F100="PČ",IF(L100&gt;31,0,IF(J100&gt;31,(32-L100)*1.347,((32-L100)-(32-J100))*1.347)),0)+ IF(F100="PČneol",IF(L100&gt;15,0,IF(J100&gt;15,(16-L100)*0.255,((16-L100)-(16-J100))*0.255)),0)+IF(F100="PŽ",IF(L100&gt;31,0,IF(J100&gt;31,(32-L100)*0.255,((32-L100)-(32-J100))*0.255)),0)+IF(F100="EČ",IF(L100&gt;23,0,IF(J100&gt;23,(24-L100)*0.612,((24-L100)-(24-J100))*0.612)),0)+IF(F100="EČneol",IF(L100&gt;7,0,IF(J100&gt;7,(8-L100)*0.204,((8-L100)-(8-J100))*0.204)),0)+IF(F100="EŽ",IF(L100&gt;23,0,IF(J100&gt;23,(24-L100)*0.204,((24-L100)-(24-J100))*0.204)),0)+IF(F100="PT",IF(L100&gt;31,0,IF(J100&gt;31,(32-L100)*0.204,((32-L100)-(32-J100))*0.204)),0)+IF(F100="JOŽ",IF(L100&gt;23,0,IF(J100&gt;23,(24-L100)*0.255,((24-L100)-(24-J100))*0.255)),0)+IF(F100="JPČ",IF(L100&gt;23,0,IF(J100&gt;23,(24-L100)*0.204,((24-L100)-(24-J100))*0.204)),0)+IF(F100="JEČ",IF(L100&gt;15,0,IF(J100&gt;15,(16-L100)*0.102,((16-L100)-(16-J100))*0.102)),0)+IF(F100="JEOF",IF(L100&gt;15,0,IF(J100&gt;15,(16-L100)*0.102,((16-L100)-(16-J100))*0.102)),0)+IF(F100="JnPČ",IF(L100&gt;15,0,IF(J100&gt;15,(16-L100)*0.153,((16-L100)-(16-J100))*0.153)),0)+IF(F100="JnEČ",IF(L100&gt;15,0,IF(J100&gt;15,(16-L100)*0.0765,((16-L100)-(16-J100))*0.0765)),0)+IF(F100="JčPČ",IF(L100&gt;15,0,IF(J100&gt;15,(16-L100)*0.06375,((16-L100)-(16-J100))*0.06375)),0)+IF(F100="JčEČ",IF(L100&gt;15,0,IF(J100&gt;15,(16-L100)*0.051,((16-L100)-(16-J100))*0.051)),0)+IF(F100="NEAK",IF(L100&gt;23,0,IF(J100&gt;23,(24-L100)*0.03444,((24-L100)-(24-J100))*0.03444)),0))</f>
        <v>0</v>
      </c>
      <c r="Q100" s="14">
        <f t="shared" ref="Q100:Q101" si="46">IF(ISERROR(P100*100/N100),0,(P100*100/N100))</f>
        <v>0</v>
      </c>
      <c r="R100" s="13">
        <f t="shared" ref="R100:R101" si="47">IF(Q100&lt;=30,O100+P100,O100+O100*0.3)*IF(G100=1,0.4,IF(G100=2,0.75,IF(G100="1 (kas 4 m. 1 k. nerengiamos)",0.52,1)))*IF(D100="olimpinė",1,IF(M100="Ne",0.5,1))*IF(D100="olimpinė",1,IF(J100&lt;8,0,1))*E100*IF(D100="olimpinė",1,IF(K100&lt;16,0,1))*IF(I100&lt;=1,1,1/I100)*IF(OR(A17="Lietuvos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101" spans="1:18" s="11" customFormat="1" ht="15" customHeight="1">
      <c r="A101" s="36">
        <v>3</v>
      </c>
      <c r="B101" s="36" t="s">
        <v>99</v>
      </c>
      <c r="C101" s="15" t="s">
        <v>118</v>
      </c>
      <c r="D101" s="36" t="s">
        <v>104</v>
      </c>
      <c r="E101" s="36">
        <v>1</v>
      </c>
      <c r="F101" s="36" t="s">
        <v>102</v>
      </c>
      <c r="G101" s="36">
        <v>1</v>
      </c>
      <c r="H101" s="36" t="s">
        <v>103</v>
      </c>
      <c r="I101" s="36"/>
      <c r="J101" s="36">
        <v>19</v>
      </c>
      <c r="K101" s="36">
        <v>15</v>
      </c>
      <c r="L101" s="36">
        <v>11</v>
      </c>
      <c r="M101" s="36" t="s">
        <v>108</v>
      </c>
      <c r="N101" s="4">
        <f t="shared" si="43"/>
        <v>30.051666666666666</v>
      </c>
      <c r="O101" s="12">
        <f t="shared" si="44"/>
        <v>30.051666666666666</v>
      </c>
      <c r="P101" s="5">
        <f t="shared" si="45"/>
        <v>4.8959999999999999</v>
      </c>
      <c r="Q101" s="14">
        <f t="shared" si="46"/>
        <v>16.291941656036826</v>
      </c>
      <c r="R101" s="13">
        <f t="shared" si="47"/>
        <v>13.979066666666666</v>
      </c>
    </row>
    <row r="102" spans="1:18" ht="15" customHeight="1">
      <c r="A102" s="36">
        <v>4</v>
      </c>
      <c r="B102" s="36" t="s">
        <v>127</v>
      </c>
      <c r="C102" s="15" t="s">
        <v>100</v>
      </c>
      <c r="D102" s="36" t="s">
        <v>101</v>
      </c>
      <c r="E102" s="36">
        <v>1</v>
      </c>
      <c r="F102" s="39" t="s">
        <v>213</v>
      </c>
      <c r="G102" s="36">
        <v>1</v>
      </c>
      <c r="H102" s="36" t="s">
        <v>103</v>
      </c>
      <c r="I102" s="36"/>
      <c r="J102" s="36">
        <v>21</v>
      </c>
      <c r="K102" s="36">
        <v>17</v>
      </c>
      <c r="L102" s="36">
        <v>1</v>
      </c>
      <c r="M102" s="36" t="s">
        <v>108</v>
      </c>
      <c r="N102" s="4">
        <f t="shared" ref="N102:N108" si="48">(IF(F102="OŽ",IF(L102=1,612,IF(L102=2,473.76,IF(L102=3,380.16,IF(L102=4,201.6,IF(L102=5,187.2,IF(L102=6,172.8,IF(L102=7,165,IF(L102=8,160,0))))))))+IF(L102&lt;=8,0,IF(L102&lt;=16,153,IF(L102&lt;=24,120,IF(L102&lt;=32,89,IF(L102&lt;=48,58,0)))))-IF(L102&lt;=8,0,IF(L102&lt;=16,(L102-9)*3.06,IF(L102&lt;=24,(L102-17)*3.06,IF(L102&lt;=32,(L102-25)*3.06,IF(L102&lt;=48,(L102-33)*3.06,0))))),0)+IF(F102="PČ",IF(L102=1,449,IF(L102=2,314.6,IF(L102=3,238,IF(L102=4,172,IF(L102=5,159,IF(L102=6,145,IF(L102=7,132,IF(L102=8,119,0))))))))+IF(L102&lt;=8,0,IF(L102&lt;=16,88,IF(L102&lt;=24,55,IF(L102&lt;=32,22,0))))-IF(L102&lt;=8,0,IF(L102&lt;=16,(L102-9)*2.245,IF(L102&lt;=24,(L102-17)*2.245,IF(L102&lt;=32,(L102-25)*2.245,0)))),0)+IF(F102="PČneol",IF(L102=1,85,IF(L102=2,64.61,IF(L102=3,50.76,IF(L102=4,16.25,IF(L102=5,15,IF(L102=6,13.75,IF(L102=7,12.5,IF(L102=8,11.25,0))))))))+IF(L102&lt;=8,0,IF(L102&lt;=16,9,0))-IF(L102&lt;=8,0,IF(L102&lt;=16,(L102-9)*0.425,0)),0)+IF(F102="PŽ",IF(L102=1,85,IF(L102=2,59.5,IF(L102=3,45,IF(L102=4,32.5,IF(L102=5,30,IF(L102=6,27.5,IF(L102=7,25,IF(L102=8,22.5,0))))))))+IF(L102&lt;=8,0,IF(L102&lt;=16,19,IF(L102&lt;=24,13,IF(L102&lt;=32,8,0))))-IF(L102&lt;=8,0,IF(L102&lt;=16,(L102-9)*0.425,IF(L102&lt;=24,(L102-17)*0.425,IF(L102&lt;=32,(L102-25)*0.425,0)))),0)+IF(F102="EČ",IF(L102=1,204,IF(L102=2,156.24,IF(L102=3,123.84,IF(L102=4,72,IF(L102=5,66,IF(L102=6,60,IF(L102=7,54,IF(L102=8,48,0))))))))+IF(L102&lt;=8,0,IF(L102&lt;=16,40,IF(L102&lt;=24,25,0)))-IF(L102&lt;=8,0,IF(L102&lt;=16,(L102-9)*1.02,IF(L102&lt;=24,(L102-17)*1.02,0))),0)+IF(F102="EČneol",IF(L102=1,68,IF(L102=2,51.69,IF(L102=3,40.61,IF(L102=4,13,IF(L102=5,12,IF(L102=6,11,IF(L102=7,10,IF(L102=8,9,0)))))))))+IF(F102="EŽ",IF(L102=1,68,IF(L102=2,47.6,IF(L102=3,36,IF(L102=4,18,IF(L102=5,16.5,IF(L102=6,15,IF(L102=7,13.5,IF(L102=8,12,0))))))))+IF(L102&lt;=8,0,IF(L102&lt;=16,10,IF(L102&lt;=24,6,0)))-IF(L102&lt;=8,0,IF(L102&lt;=16,(L102-9)*0.34,IF(L102&lt;=24,(L102-17)*0.34,0))),0)+IF(F102="PT",IF(L102=1,68,IF(L102=2,52.08,IF(L102=3,41.28,IF(L102=4,24,IF(L102=5,22,IF(L102=6,20,IF(L102=7,18,IF(L102=8,16,0))))))))+IF(L102&lt;=8,0,IF(L102&lt;=16,13,IF(L102&lt;=24,9,IF(L102&lt;=32,4,0))))-IF(L102&lt;=8,0,IF(L102&lt;=16,(L102-9)*0.34,IF(L102&lt;=24,(L102-17)*0.34,IF(L102&lt;=32,(L102-25)*0.34,0)))),0)+IF(F102="JOŽ",IF(L102=1,85,IF(L102=2,59.5,IF(L102=3,45,IF(L102=4,32.5,IF(L102=5,30,IF(L102=6,27.5,IF(L102=7,25,IF(L102=8,22.5,0))))))))+IF(L102&lt;=8,0,IF(L102&lt;=16,19,IF(L102&lt;=24,13,0)))-IF(L102&lt;=8,0,IF(L102&lt;=16,(L102-9)*0.425,IF(L102&lt;=24,(L102-17)*0.425,0))),0)+IF(F102="JPČ",IF(L102=1,68,IF(L102=2,47.6,IF(L102=3,36,IF(L102=4,26,IF(L102=5,24,IF(L102=6,22,IF(L102=7,20,IF(L102=8,18,0))))))))+IF(L102&lt;=8,0,IF(L102&lt;=16,13,IF(L102&lt;=24,9,0)))-IF(L102&lt;=8,0,IF(L102&lt;=16,(L102-9)*0.34,IF(L102&lt;=24,(L102-17)*0.34,0))),0)+IF(F102="JEČ",IF(L102=1,34,IF(L102=2,26.04,IF(L102=3,20.6,IF(L102=4,12,IF(L102=5,11,IF(L102=6,10,IF(L102=7,9,IF(L102=8,8,0))))))))+IF(L102&lt;=8,0,IF(L102&lt;=16,6,0))-IF(L102&lt;=8,0,IF(L102&lt;=16,(L102-9)*0.17,0)),0)+IF(F102="JEOF",IF(L102=1,34,IF(L102=2,26.04,IF(L102=3,20.6,IF(L102=4,12,IF(L102=5,11,IF(L102=6,10,IF(L102=7,9,IF(L102=8,8,0))))))))+IF(L102&lt;=8,0,IF(L102&lt;=16,6,0))-IF(L102&lt;=8,0,IF(L102&lt;=16,(L102-9)*0.17,0)),0)+IF(F102="JnPČ",IF(L102=1,51,IF(L102=2,35.7,IF(L102=3,27,IF(L102=4,19.5,IF(L102=5,18,IF(L102=6,16.5,IF(L102=7,15,IF(L102=8,13.5,0))))))))+IF(L102&lt;=8,0,IF(L102&lt;=16,10,0))-IF(L102&lt;=8,0,IF(L102&lt;=16,(L102-9)*0.255,0)),0)+IF(F102="JnEČ",IF(L102=1,25.5,IF(L102=2,19.53,IF(L102=3,15.48,IF(L102=4,9,IF(L102=5,8.25,IF(L102=6,7.5,IF(L102=7,6.75,IF(L102=8,6,0))))))))+IF(L102&lt;=8,0,IF(L102&lt;=16,5,0))-IF(L102&lt;=8,0,IF(L102&lt;=16,(L102-9)*0.1275,0)),0)+IF(F102="JčPČ",IF(L102=1,21.25,IF(L102=2,14.5,IF(L102=3,11.5,IF(L102=4,7,IF(L102=5,6.5,IF(L102=6,6,IF(L102=7,5.5,IF(L102=8,5,0))))))))+IF(L102&lt;=8,0,IF(L102&lt;=16,4,0))-IF(L102&lt;=8,0,IF(L102&lt;=16,(L102-9)*0.10625,0)),0)+IF(F102="JčEČ",IF(L102=1,17,IF(L102=2,13.02,IF(L102=3,10.32,IF(L102=4,6,IF(L102=5,5.5,IF(L102=6,5,IF(L102=7,4.5,IF(L102=8,4,0))))))))+IF(L102&lt;=8,0,IF(L102&lt;=16,3,0))-IF(L102&lt;=8,0,IF(L102&lt;=16,(L102-9)*0.085,0)),0)+IF(F102="NEAK",IF(L102=1,11.48,IF(L102=2,8.79,IF(L102=3,6.97,IF(L102=4,4.05,IF(L102=5,3.71,IF(L102=6,3.38,IF(L102=7,3.04,IF(L102=8,2.7,0))))))))+IF(L102&lt;=8,0,IF(L102&lt;=16,2,IF(L102&lt;=24,1.3,0)))-IF(L102&lt;=8,0,IF(L102&lt;=16,(L102-9)*0.0574,IF(L102&lt;=24,(L102-17)*0.0574,0))),0))*IF(L102&lt;4,1,IF(OR(F102="PČ",F102="PŽ",F102="PT"),IF(J102&lt;32,J102/32,1),1))* IF(L102&lt;4,1,IF(OR(F102="EČ",F102="EŽ",F102="JOŽ",F102="JPČ",F102="NEAK"),IF(J102&lt;24,J102/24,1),1))*IF(L102&lt;4,1,IF(OR(F102="PČneol",F102="JEČ",F102="JEOF",F102="JnPČ",F102="JnEČ",F102="JčPČ",F102="JčEČ"),IF(J102&lt;16,J102/16,1),1))*IF(L102&lt;4,1,IF(F102="EČneol",IF(J102&lt;8,J102/8,1),1))</f>
        <v>68</v>
      </c>
      <c r="O102" s="12">
        <f t="shared" si="42"/>
        <v>68</v>
      </c>
      <c r="P102" s="5">
        <f t="shared" ref="P102:P110" si="49">IF(O102=0,0,IF(F102="OŽ",IF(L102&gt;47,0,IF(J102&gt;47,(48-L102)*1.836,((48-L102)-(48-J102))*1.836)),0)+IF(F102="PČ",IF(L102&gt;31,0,IF(J102&gt;31,(32-L102)*1.347,((32-L102)-(32-J102))*1.347)),0)+ IF(F102="PČneol",IF(L102&gt;15,0,IF(J102&gt;15,(16-L102)*0.255,((16-L102)-(16-J102))*0.255)),0)+IF(F102="PŽ",IF(L102&gt;31,0,IF(J102&gt;31,(32-L102)*0.255,((32-L102)-(32-J102))*0.255)),0)+IF(F102="EČ",IF(L102&gt;23,0,IF(J102&gt;23,(24-L102)*0.612,((24-L102)-(24-J102))*0.612)),0)+IF(F102="EČneol",IF(L102&gt;7,0,IF(J102&gt;7,(8-L102)*0.204,((8-L102)-(8-J102))*0.204)),0)+IF(F102="EŽ",IF(L102&gt;23,0,IF(J102&gt;23,(24-L102)*0.204,((24-L102)-(24-J102))*0.204)),0)+IF(F102="PT",IF(L102&gt;31,0,IF(J102&gt;31,(32-L102)*0.204,((32-L102)-(32-J102))*0.204)),0)+IF(F102="JOŽ",IF(L102&gt;23,0,IF(J102&gt;23,(24-L102)*0.255,((24-L102)-(24-J102))*0.255)),0)+IF(F102="JPČ",IF(L102&gt;23,0,IF(J102&gt;23,(24-L102)*0.204,((24-L102)-(24-J102))*0.204)),0)+IF(F102="JEČ",IF(L102&gt;15,0,IF(J102&gt;15,(16-L102)*0.102,((16-L102)-(16-J102))*0.102)),0)+IF(F102="JEOF",IF(L102&gt;15,0,IF(J102&gt;15,(16-L102)*0.102,((16-L102)-(16-J102))*0.102)),0)+IF(F102="JnPČ",IF(L102&gt;15,0,IF(J102&gt;15,(16-L102)*0.153,((16-L102)-(16-J102))*0.153)),0)+IF(F102="JnEČ",IF(L102&gt;15,0,IF(J102&gt;15,(16-L102)*0.0765,((16-L102)-(16-J102))*0.0765)),0)+IF(F102="JčPČ",IF(L102&gt;15,0,IF(J102&gt;15,(16-L102)*0.06375,((16-L102)-(16-J102))*0.06375)),0)+IF(F102="JčEČ",IF(L102&gt;15,0,IF(J102&gt;15,(16-L102)*0.051,((16-L102)-(16-J102))*0.051)),0)+IF(F102="NEAK",IF(L102&gt;23,0,IF(J102&gt;23,(24-L102)*0.03444,((24-L102)-(24-J102))*0.03444)),0))</f>
        <v>1.4279999999999999</v>
      </c>
      <c r="Q102" s="14">
        <f t="shared" ref="Q102" si="50">IF(ISERROR(P102*100/N102),0,(P102*100/N102))</f>
        <v>2.0999999999999996</v>
      </c>
      <c r="R102" s="13">
        <f t="shared" ref="R102:R107" si="51">IF(Q102&lt;=30,O102+P102,O102+O102*0.3)*IF(G102=1,0.4,IF(G102=2,0.75,IF(G102="1 (kas 4 m. 1 k. nerengiamos)",0.52,1)))*IF(D102="olimpinė",1,IF(M102="Ne",0.5,1))*IF(D102="olimpinė",1,IF(J102&lt;8,0,1))*E102*IF(D102="olimpinė",1,IF(K102&lt;16,0,1))*IF(I102&lt;=1,1,1/I102)*IF(OR(A17="Lietuvos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27.7712</v>
      </c>
    </row>
    <row r="103" spans="1:18" ht="15" customHeight="1">
      <c r="A103" s="36">
        <v>5</v>
      </c>
      <c r="B103" s="36" t="s">
        <v>127</v>
      </c>
      <c r="C103" s="15" t="s">
        <v>100</v>
      </c>
      <c r="D103" s="36" t="s">
        <v>101</v>
      </c>
      <c r="E103" s="36">
        <v>1</v>
      </c>
      <c r="F103" s="36" t="s">
        <v>213</v>
      </c>
      <c r="G103" s="36">
        <v>1</v>
      </c>
      <c r="H103" s="36" t="s">
        <v>103</v>
      </c>
      <c r="I103" s="36"/>
      <c r="J103" s="36">
        <v>21</v>
      </c>
      <c r="K103" s="36">
        <v>17</v>
      </c>
      <c r="L103" s="36">
        <v>1</v>
      </c>
      <c r="M103" s="36" t="s">
        <v>108</v>
      </c>
      <c r="N103" s="4">
        <f t="shared" si="48"/>
        <v>68</v>
      </c>
      <c r="O103" s="12">
        <f t="shared" si="42"/>
        <v>68</v>
      </c>
      <c r="P103" s="5">
        <f t="shared" si="49"/>
        <v>1.4279999999999999</v>
      </c>
      <c r="Q103" s="14">
        <f>IF(ISERROR(P103*100/N103),0,(P103*100/N103))</f>
        <v>2.0999999999999996</v>
      </c>
      <c r="R103" s="13">
        <f t="shared" si="51"/>
        <v>27.7712</v>
      </c>
    </row>
    <row r="104" spans="1:18" ht="15" customHeight="1">
      <c r="A104" s="36">
        <v>6</v>
      </c>
      <c r="B104" s="36" t="s">
        <v>127</v>
      </c>
      <c r="C104" s="15" t="s">
        <v>100</v>
      </c>
      <c r="D104" s="36" t="s">
        <v>104</v>
      </c>
      <c r="E104" s="36">
        <v>1</v>
      </c>
      <c r="F104" s="36" t="s">
        <v>102</v>
      </c>
      <c r="G104" s="36">
        <v>1</v>
      </c>
      <c r="H104" s="36" t="s">
        <v>103</v>
      </c>
      <c r="I104" s="36"/>
      <c r="J104" s="36">
        <v>21</v>
      </c>
      <c r="K104" s="36">
        <v>17</v>
      </c>
      <c r="L104" s="36">
        <v>1</v>
      </c>
      <c r="M104" s="36" t="s">
        <v>108</v>
      </c>
      <c r="N104" s="4">
        <f t="shared" si="48"/>
        <v>204</v>
      </c>
      <c r="O104" s="12">
        <f t="shared" si="42"/>
        <v>204</v>
      </c>
      <c r="P104" s="5">
        <f t="shared" si="49"/>
        <v>12.24</v>
      </c>
      <c r="Q104" s="14">
        <f t="shared" ref="Q104:Q110" si="52">IF(ISERROR(P104*100/N104),0,(P104*100/N104))</f>
        <v>6</v>
      </c>
      <c r="R104" s="13">
        <f t="shared" si="51"/>
        <v>86.496000000000009</v>
      </c>
    </row>
    <row r="105" spans="1:18" ht="15" customHeight="1">
      <c r="A105" s="36">
        <v>7</v>
      </c>
      <c r="B105" s="36" t="s">
        <v>128</v>
      </c>
      <c r="C105" s="15" t="s">
        <v>100</v>
      </c>
      <c r="D105" s="36" t="s">
        <v>101</v>
      </c>
      <c r="E105" s="36">
        <v>1</v>
      </c>
      <c r="F105" s="39" t="s">
        <v>213</v>
      </c>
      <c r="G105" s="36">
        <v>1</v>
      </c>
      <c r="H105" s="36" t="s">
        <v>103</v>
      </c>
      <c r="I105" s="36"/>
      <c r="J105" s="36">
        <v>21</v>
      </c>
      <c r="K105" s="36">
        <v>17</v>
      </c>
      <c r="L105" s="36">
        <v>6</v>
      </c>
      <c r="M105" s="36" t="s">
        <v>108</v>
      </c>
      <c r="N105" s="4">
        <f t="shared" si="48"/>
        <v>11</v>
      </c>
      <c r="O105" s="12">
        <f t="shared" si="42"/>
        <v>11</v>
      </c>
      <c r="P105" s="5">
        <f t="shared" si="49"/>
        <v>0.40799999999999997</v>
      </c>
      <c r="Q105" s="14">
        <f t="shared" si="52"/>
        <v>3.709090909090909</v>
      </c>
      <c r="R105" s="13">
        <f t="shared" si="51"/>
        <v>4.5632000000000001</v>
      </c>
    </row>
    <row r="106" spans="1:18" ht="15" customHeight="1">
      <c r="A106" s="36">
        <v>8</v>
      </c>
      <c r="B106" s="36" t="s">
        <v>128</v>
      </c>
      <c r="C106" s="15" t="s">
        <v>100</v>
      </c>
      <c r="D106" s="36" t="s">
        <v>101</v>
      </c>
      <c r="E106" s="36">
        <v>1</v>
      </c>
      <c r="F106" s="39" t="s">
        <v>213</v>
      </c>
      <c r="G106" s="36">
        <v>1</v>
      </c>
      <c r="H106" s="36" t="s">
        <v>103</v>
      </c>
      <c r="I106" s="36"/>
      <c r="J106" s="36">
        <v>21</v>
      </c>
      <c r="K106" s="36">
        <v>17</v>
      </c>
      <c r="L106" s="36">
        <v>8</v>
      </c>
      <c r="M106" s="36" t="s">
        <v>108</v>
      </c>
      <c r="N106" s="4">
        <f t="shared" si="48"/>
        <v>9</v>
      </c>
      <c r="O106" s="12">
        <f t="shared" si="42"/>
        <v>9</v>
      </c>
      <c r="P106" s="5">
        <f t="shared" si="49"/>
        <v>0</v>
      </c>
      <c r="Q106" s="14">
        <f t="shared" si="52"/>
        <v>0</v>
      </c>
      <c r="R106" s="13">
        <f t="shared" si="51"/>
        <v>3.6</v>
      </c>
    </row>
    <row r="107" spans="1:18" ht="15" customHeight="1">
      <c r="A107" s="36">
        <v>9</v>
      </c>
      <c r="B107" s="36" t="s">
        <v>128</v>
      </c>
      <c r="C107" s="15" t="s">
        <v>100</v>
      </c>
      <c r="D107" s="36" t="s">
        <v>104</v>
      </c>
      <c r="E107" s="36">
        <v>1</v>
      </c>
      <c r="F107" s="36" t="s">
        <v>102</v>
      </c>
      <c r="G107" s="36">
        <v>1</v>
      </c>
      <c r="H107" s="36" t="s">
        <v>103</v>
      </c>
      <c r="I107" s="36"/>
      <c r="J107" s="36">
        <v>21</v>
      </c>
      <c r="K107" s="36">
        <v>17</v>
      </c>
      <c r="L107" s="36">
        <v>6</v>
      </c>
      <c r="M107" s="36" t="s">
        <v>108</v>
      </c>
      <c r="N107" s="4">
        <f t="shared" si="48"/>
        <v>52.5</v>
      </c>
      <c r="O107" s="12">
        <f t="shared" si="42"/>
        <v>52.5</v>
      </c>
      <c r="P107" s="5">
        <f t="shared" si="49"/>
        <v>9.18</v>
      </c>
      <c r="Q107" s="14">
        <f t="shared" si="52"/>
        <v>17.485714285714284</v>
      </c>
      <c r="R107" s="13">
        <f t="shared" si="51"/>
        <v>24.672000000000001</v>
      </c>
    </row>
    <row r="108" spans="1:18" ht="15" customHeight="1">
      <c r="A108" s="36">
        <v>10</v>
      </c>
      <c r="B108" s="36" t="s">
        <v>105</v>
      </c>
      <c r="C108" s="15" t="s">
        <v>131</v>
      </c>
      <c r="D108" s="36" t="s">
        <v>101</v>
      </c>
      <c r="E108" s="36">
        <v>1</v>
      </c>
      <c r="F108" s="39" t="s">
        <v>213</v>
      </c>
      <c r="G108" s="36">
        <v>1</v>
      </c>
      <c r="H108" s="36" t="s">
        <v>103</v>
      </c>
      <c r="I108" s="36"/>
      <c r="J108" s="36">
        <v>16</v>
      </c>
      <c r="K108" s="36">
        <v>12</v>
      </c>
      <c r="L108" s="36">
        <v>11</v>
      </c>
      <c r="M108" s="36" t="s">
        <v>108</v>
      </c>
      <c r="N108" s="4">
        <f t="shared" si="48"/>
        <v>0</v>
      </c>
      <c r="O108" s="12">
        <f t="shared" si="42"/>
        <v>0</v>
      </c>
      <c r="P108" s="5">
        <f t="shared" si="49"/>
        <v>0</v>
      </c>
      <c r="Q108" s="14">
        <f t="shared" si="52"/>
        <v>0</v>
      </c>
      <c r="R108" s="13">
        <f>IF(Q108&lt;=30,O108+P108,O108+O108*0.3)*IF(G108=1,0.4,IF(G108=2,0.75,IF(G108="1 (kas 4 m. 1 k. nerengiamos)",0.52,1)))*IF(D108="olimpinė",1,IF(M108="Ne",0.5,1))*IF(D108="olimpinė",1,IF(J108&lt;8,0,1))*E108*IF(D108="olimpinė",1,IF(K108&lt;16,0,1))*IF(I108&lt;=1,1,1/I108)*IF(OR(A96="Lietuvos lengvosios atletikos federacija",A96="Lietuvos šaudymo sporto sąjunga"),1.01,1)*IF(OR(A96="Lietuvos dviračių sporto federacija",A96="Lietuvos biatlono federacija",A96=" Lietuvos nacionalinė slidinėjimo asociacija"),1.03,1)*IF(OR(A96="Lietuvos baidarių ir kanojų irklavimo federacija",A96="Lietuvos buriuotojų sąjunga",A96="Lietuvos irklavimo federacija"),1.04,1)*IF(OR(A96="Lietuvos aeroklubas",A96="Lietuvos automobilių sporto federacija",A96="Lietuvos motociklų sporto federacija",A96="Lietuvos motorlaivių federacija",A96="Lietuvos žirginio sporto federacija"),1.09,1)</f>
        <v>0</v>
      </c>
    </row>
    <row r="109" spans="1:18" ht="15" customHeight="1">
      <c r="A109" s="36">
        <v>11</v>
      </c>
      <c r="B109" s="36" t="s">
        <v>105</v>
      </c>
      <c r="C109" s="15" t="s">
        <v>131</v>
      </c>
      <c r="D109" s="36" t="s">
        <v>101</v>
      </c>
      <c r="E109" s="36">
        <v>1</v>
      </c>
      <c r="F109" s="39" t="s">
        <v>213</v>
      </c>
      <c r="G109" s="36">
        <v>1</v>
      </c>
      <c r="H109" s="36" t="s">
        <v>103</v>
      </c>
      <c r="I109" s="36"/>
      <c r="J109" s="36">
        <v>16</v>
      </c>
      <c r="K109" s="36">
        <v>12</v>
      </c>
      <c r="L109" s="36">
        <v>14</v>
      </c>
      <c r="M109" s="36" t="s">
        <v>108</v>
      </c>
      <c r="N109" s="4">
        <f>(IF(F109="OŽ",IF(L109=1,612,IF(L109=2,473.76,IF(L109=3,380.16,IF(L109=4,201.6,IF(L109=5,187.2,IF(L109=6,172.8,IF(L109=7,165,IF(L109=8,160,0))))))))+IF(L109&lt;=8,0,IF(L109&lt;=16,153,IF(L109&lt;=24,120,IF(L109&lt;=32,89,IF(L109&lt;=48,58,0)))))-IF(L109&lt;=8,0,IF(L109&lt;=16,(L109-9)*3.06,IF(L109&lt;=24,(L109-17)*3.06,IF(L109&lt;=32,(L109-25)*3.06,IF(L109&lt;=48,(L109-33)*3.06,0))))),0)+IF(F109="PČ",IF(L109=1,449,IF(L109=2,314.6,IF(L109=3,238,IF(L109=4,172,IF(L109=5,159,IF(L109=6,145,IF(L109=7,132,IF(L109=8,119,0))))))))+IF(L109&lt;=8,0,IF(L109&lt;=16,88,IF(L109&lt;=24,55,IF(L109&lt;=32,22,0))))-IF(L109&lt;=8,0,IF(L109&lt;=16,(L109-9)*2.245,IF(L109&lt;=24,(L109-17)*2.245,IF(L109&lt;=32,(L109-25)*2.245,0)))),0)+IF(F109="PČneol",IF(L109=1,85,IF(L109=2,64.61,IF(L109=3,50.76,IF(L109=4,16.25,IF(L109=5,15,IF(L109=6,13.75,IF(L109=7,12.5,IF(L109=8,11.25,0))))))))+IF(L109&lt;=8,0,IF(L109&lt;=16,9,0))-IF(L109&lt;=8,0,IF(L109&lt;=16,(L109-9)*0.425,0)),0)+IF(F109="PŽ",IF(L109=1,85,IF(L109=2,59.5,IF(L109=3,45,IF(L109=4,32.5,IF(L109=5,30,IF(L109=6,27.5,IF(L109=7,25,IF(L109=8,22.5,0))))))))+IF(L109&lt;=8,0,IF(L109&lt;=16,19,IF(L109&lt;=24,13,IF(L109&lt;=32,8,0))))-IF(L109&lt;=8,0,IF(L109&lt;=16,(L109-9)*0.425,IF(L109&lt;=24,(L109-17)*0.425,IF(L109&lt;=32,(L109-25)*0.425,0)))),0)+IF(F109="EČ",IF(L109=1,204,IF(L109=2,156.24,IF(L109=3,123.84,IF(L109=4,72,IF(L109=5,66,IF(L109=6,60,IF(L109=7,54,IF(L109=8,48,0))))))))+IF(L109&lt;=8,0,IF(L109&lt;=16,40,IF(L109&lt;=24,25,0)))-IF(L109&lt;=8,0,IF(L109&lt;=16,(L109-9)*1.02,IF(L109&lt;=24,(L109-17)*1.02,0))),0)+IF(F109="EČneol",IF(L109=1,68,IF(L109=2,51.69,IF(L109=3,40.61,IF(L109=4,13,IF(L109=5,12,IF(L109=6,11,IF(L109=7,10,IF(L109=8,9,0)))))))))+IF(F109="EŽ",IF(L109=1,68,IF(L109=2,47.6,IF(L109=3,36,IF(L109=4,18,IF(L109=5,16.5,IF(L109=6,15,IF(L109=7,13.5,IF(L109=8,12,0))))))))+IF(L109&lt;=8,0,IF(L109&lt;=16,10,IF(L109&lt;=24,6,0)))-IF(L109&lt;=8,0,IF(L109&lt;=16,(L109-9)*0.34,IF(L109&lt;=24,(L109-17)*0.34,0))),0)+IF(F109="PT",IF(L109=1,68,IF(L109=2,52.08,IF(L109=3,41.28,IF(L109=4,24,IF(L109=5,22,IF(L109=6,20,IF(L109=7,18,IF(L109=8,16,0))))))))+IF(L109&lt;=8,0,IF(L109&lt;=16,13,IF(L109&lt;=24,9,IF(L109&lt;=32,4,0))))-IF(L109&lt;=8,0,IF(L109&lt;=16,(L109-9)*0.34,IF(L109&lt;=24,(L109-17)*0.34,IF(L109&lt;=32,(L109-25)*0.34,0)))),0)+IF(F109="JOŽ",IF(L109=1,85,IF(L109=2,59.5,IF(L109=3,45,IF(L109=4,32.5,IF(L109=5,30,IF(L109=6,27.5,IF(L109=7,25,IF(L109=8,22.5,0))))))))+IF(L109&lt;=8,0,IF(L109&lt;=16,19,IF(L109&lt;=24,13,0)))-IF(L109&lt;=8,0,IF(L109&lt;=16,(L109-9)*0.425,IF(L109&lt;=24,(L109-17)*0.425,0))),0)+IF(F109="JPČ",IF(L109=1,68,IF(L109=2,47.6,IF(L109=3,36,IF(L109=4,26,IF(L109=5,24,IF(L109=6,22,IF(L109=7,20,IF(L109=8,18,0))))))))+IF(L109&lt;=8,0,IF(L109&lt;=16,13,IF(L109&lt;=24,9,0)))-IF(L109&lt;=8,0,IF(L109&lt;=16,(L109-9)*0.34,IF(L109&lt;=24,(L109-17)*0.34,0))),0)+IF(F109="JEČ",IF(L109=1,34,IF(L109=2,26.04,IF(L109=3,20.6,IF(L109=4,12,IF(L109=5,11,IF(L109=6,10,IF(L109=7,9,IF(L109=8,8,0))))))))+IF(L109&lt;=8,0,IF(L109&lt;=16,6,0))-IF(L109&lt;=8,0,IF(L109&lt;=16,(L109-9)*0.17,0)),0)+IF(F109="JEOF",IF(L109=1,34,IF(L109=2,26.04,IF(L109=3,20.6,IF(L109=4,12,IF(L109=5,11,IF(L109=6,10,IF(L109=7,9,IF(L109=8,8,0))))))))+IF(L109&lt;=8,0,IF(L109&lt;=16,6,0))-IF(L109&lt;=8,0,IF(L109&lt;=16,(L109-9)*0.17,0)),0)+IF(F109="JnPČ",IF(L109=1,51,IF(L109=2,35.7,IF(L109=3,27,IF(L109=4,19.5,IF(L109=5,18,IF(L109=6,16.5,IF(L109=7,15,IF(L109=8,13.5,0))))))))+IF(L109&lt;=8,0,IF(L109&lt;=16,10,0))-IF(L109&lt;=8,0,IF(L109&lt;=16,(L109-9)*0.255,0)),0)+IF(F109="JnEČ",IF(L109=1,25.5,IF(L109=2,19.53,IF(L109=3,15.48,IF(L109=4,9,IF(L109=5,8.25,IF(L109=6,7.5,IF(L109=7,6.75,IF(L109=8,6,0))))))))+IF(L109&lt;=8,0,IF(L109&lt;=16,5,0))-IF(L109&lt;=8,0,IF(L109&lt;=16,(L109-9)*0.1275,0)),0)+IF(F109="JčPČ",IF(L109=1,21.25,IF(L109=2,14.5,IF(L109=3,11.5,IF(L109=4,7,IF(L109=5,6.5,IF(L109=6,6,IF(L109=7,5.5,IF(L109=8,5,0))))))))+IF(L109&lt;=8,0,IF(L109&lt;=16,4,0))-IF(L109&lt;=8,0,IF(L109&lt;=16,(L109-9)*0.10625,0)),0)+IF(F109="JčEČ",IF(L109=1,17,IF(L109=2,13.02,IF(L109=3,10.32,IF(L109=4,6,IF(L109=5,5.5,IF(L109=6,5,IF(L109=7,4.5,IF(L109=8,4,0))))))))+IF(L109&lt;=8,0,IF(L109&lt;=16,3,0))-IF(L109&lt;=8,0,IF(L109&lt;=16,(L109-9)*0.085,0)),0)+IF(F109="NEAK",IF(L109=1,11.48,IF(L109=2,8.79,IF(L109=3,6.97,IF(L109=4,4.05,IF(L109=5,3.71,IF(L109=6,3.38,IF(L109=7,3.04,IF(L109=8,2.7,0))))))))+IF(L109&lt;=8,0,IF(L109&lt;=16,2,IF(L109&lt;=24,1.3,0)))-IF(L109&lt;=8,0,IF(L109&lt;=16,(L109-9)*0.0574,IF(L109&lt;=24,(L109-17)*0.0574,0))),0))*IF(L109&lt;4,1,IF(OR(F109="PČ",F109="PŽ",F109="PT"),IF(J109&lt;32,J109/32,1),1))* IF(L109&lt;4,1,IF(OR(F109="EČ",F109="EŽ",F109="JOŽ",F109="JPČ",F109="NEAK"),IF(J109&lt;24,J109/24,1),1))*IF(L109&lt;4,1,IF(OR(F109="PČneol",F109="JEČ",F109="JEOF",F109="JnPČ",F109="JnEČ",F109="JčPČ",F109="JčEČ"),IF(J109&lt;16,J109/16,1),1))*IF(L109&lt;4,1,IF(F109="EČneol",IF(J109&lt;8,J109/8,1),1))</f>
        <v>0</v>
      </c>
      <c r="O109" s="12">
        <f t="shared" si="42"/>
        <v>0</v>
      </c>
      <c r="P109" s="5">
        <f t="shared" si="49"/>
        <v>0</v>
      </c>
      <c r="Q109" s="14">
        <f t="shared" si="52"/>
        <v>0</v>
      </c>
      <c r="R109" s="13">
        <f>IF(Q109&lt;=30,O109+P109,O109+O109*0.3)*IF(G109=1,0.4,IF(G109=2,0.75,IF(G109="1 (kas 4 m. 1 k. nerengiamos)",0.52,1)))*IF(D109="olimpinė",1,IF(M109="Ne",0.5,1))*IF(D109="olimpinė",1,IF(J109&lt;8,0,1))*E109*IF(D109="olimpinė",1,IF(K109&lt;16,0,1))*IF(I109&lt;=1,1,1/I109)*IF(OR(A97="Lietuvos lengvosios atletikos federacija",A97="Lietuvos šaudymo sporto sąjunga"),1.01,1)*IF(OR(A97="Lietuvos dviračių sporto federacija",A97="Lietuvos biatlono federacija",A97=" Lietuvos nacionalinė slidinėjimo asociacija"),1.03,1)*IF(OR(A97="Lietuvos baidarių ir kanojų irklavimo federacija",A97="Lietuvos buriuotojų sąjunga",A97="Lietuvos irklavimo federacija"),1.04,1)*IF(OR(A97="Lietuvos aeroklubas",A97="Lietuvos automobilių sporto federacija",A97="Lietuvos motociklų sporto federacija",A97="Lietuvos motorlaivių federacija",A97="Lietuvos žirginio sporto federacija"),1.09,1)</f>
        <v>0</v>
      </c>
    </row>
    <row r="110" spans="1:18" ht="15" customHeight="1">
      <c r="A110" s="36">
        <v>12</v>
      </c>
      <c r="B110" s="36" t="s">
        <v>105</v>
      </c>
      <c r="C110" s="15" t="s">
        <v>131</v>
      </c>
      <c r="D110" s="36" t="s">
        <v>104</v>
      </c>
      <c r="E110" s="36">
        <v>1</v>
      </c>
      <c r="F110" s="36" t="s">
        <v>102</v>
      </c>
      <c r="G110" s="36">
        <v>1</v>
      </c>
      <c r="H110" s="36" t="s">
        <v>103</v>
      </c>
      <c r="I110" s="36"/>
      <c r="J110" s="36">
        <v>16</v>
      </c>
      <c r="K110" s="36">
        <v>12</v>
      </c>
      <c r="L110" s="36">
        <v>14</v>
      </c>
      <c r="M110" s="36" t="s">
        <v>108</v>
      </c>
      <c r="N110" s="4">
        <f t="shared" ref="N110" si="53">(IF(F110="OŽ",IF(L110=1,612,IF(L110=2,473.76,IF(L110=3,380.16,IF(L110=4,201.6,IF(L110=5,187.2,IF(L110=6,172.8,IF(L110=7,165,IF(L110=8,160,0))))))))+IF(L110&lt;=8,0,IF(L110&lt;=16,153,IF(L110&lt;=24,120,IF(L110&lt;=32,89,IF(L110&lt;=48,58,0)))))-IF(L110&lt;=8,0,IF(L110&lt;=16,(L110-9)*3.06,IF(L110&lt;=24,(L110-17)*3.06,IF(L110&lt;=32,(L110-25)*3.06,IF(L110&lt;=48,(L110-33)*3.06,0))))),0)+IF(F110="PČ",IF(L110=1,449,IF(L110=2,314.6,IF(L110=3,238,IF(L110=4,172,IF(L110=5,159,IF(L110=6,145,IF(L110=7,132,IF(L110=8,119,0))))))))+IF(L110&lt;=8,0,IF(L110&lt;=16,88,IF(L110&lt;=24,55,IF(L110&lt;=32,22,0))))-IF(L110&lt;=8,0,IF(L110&lt;=16,(L110-9)*2.245,IF(L110&lt;=24,(L110-17)*2.245,IF(L110&lt;=32,(L110-25)*2.245,0)))),0)+IF(F110="PČneol",IF(L110=1,85,IF(L110=2,64.61,IF(L110=3,50.76,IF(L110=4,16.25,IF(L110=5,15,IF(L110=6,13.75,IF(L110=7,12.5,IF(L110=8,11.25,0))))))))+IF(L110&lt;=8,0,IF(L110&lt;=16,9,0))-IF(L110&lt;=8,0,IF(L110&lt;=16,(L110-9)*0.425,0)),0)+IF(F110="PŽ",IF(L110=1,85,IF(L110=2,59.5,IF(L110=3,45,IF(L110=4,32.5,IF(L110=5,30,IF(L110=6,27.5,IF(L110=7,25,IF(L110=8,22.5,0))))))))+IF(L110&lt;=8,0,IF(L110&lt;=16,19,IF(L110&lt;=24,13,IF(L110&lt;=32,8,0))))-IF(L110&lt;=8,0,IF(L110&lt;=16,(L110-9)*0.425,IF(L110&lt;=24,(L110-17)*0.425,IF(L110&lt;=32,(L110-25)*0.425,0)))),0)+IF(F110="EČ",IF(L110=1,204,IF(L110=2,156.24,IF(L110=3,123.84,IF(L110=4,72,IF(L110=5,66,IF(L110=6,60,IF(L110=7,54,IF(L110=8,48,0))))))))+IF(L110&lt;=8,0,IF(L110&lt;=16,40,IF(L110&lt;=24,25,0)))-IF(L110&lt;=8,0,IF(L110&lt;=16,(L110-9)*1.02,IF(L110&lt;=24,(L110-17)*1.02,0))),0)+IF(F110="EČneol",IF(L110=1,68,IF(L110=2,51.69,IF(L110=3,40.61,IF(L110=4,13,IF(L110=5,12,IF(L110=6,11,IF(L110=7,10,IF(L110=8,9,0)))))))))+IF(F110="EŽ",IF(L110=1,68,IF(L110=2,47.6,IF(L110=3,36,IF(L110=4,18,IF(L110=5,16.5,IF(L110=6,15,IF(L110=7,13.5,IF(L110=8,12,0))))))))+IF(L110&lt;=8,0,IF(L110&lt;=16,10,IF(L110&lt;=24,6,0)))-IF(L110&lt;=8,0,IF(L110&lt;=16,(L110-9)*0.34,IF(L110&lt;=24,(L110-17)*0.34,0))),0)+IF(F110="PT",IF(L110=1,68,IF(L110=2,52.08,IF(L110=3,41.28,IF(L110=4,24,IF(L110=5,22,IF(L110=6,20,IF(L110=7,18,IF(L110=8,16,0))))))))+IF(L110&lt;=8,0,IF(L110&lt;=16,13,IF(L110&lt;=24,9,IF(L110&lt;=32,4,0))))-IF(L110&lt;=8,0,IF(L110&lt;=16,(L110-9)*0.34,IF(L110&lt;=24,(L110-17)*0.34,IF(L110&lt;=32,(L110-25)*0.34,0)))),0)+IF(F110="JOŽ",IF(L110=1,85,IF(L110=2,59.5,IF(L110=3,45,IF(L110=4,32.5,IF(L110=5,30,IF(L110=6,27.5,IF(L110=7,25,IF(L110=8,22.5,0))))))))+IF(L110&lt;=8,0,IF(L110&lt;=16,19,IF(L110&lt;=24,13,0)))-IF(L110&lt;=8,0,IF(L110&lt;=16,(L110-9)*0.425,IF(L110&lt;=24,(L110-17)*0.425,0))),0)+IF(F110="JPČ",IF(L110=1,68,IF(L110=2,47.6,IF(L110=3,36,IF(L110=4,26,IF(L110=5,24,IF(L110=6,22,IF(L110=7,20,IF(L110=8,18,0))))))))+IF(L110&lt;=8,0,IF(L110&lt;=16,13,IF(L110&lt;=24,9,0)))-IF(L110&lt;=8,0,IF(L110&lt;=16,(L110-9)*0.34,IF(L110&lt;=24,(L110-17)*0.34,0))),0)+IF(F110="JEČ",IF(L110=1,34,IF(L110=2,26.04,IF(L110=3,20.6,IF(L110=4,12,IF(L110=5,11,IF(L110=6,10,IF(L110=7,9,IF(L110=8,8,0))))))))+IF(L110&lt;=8,0,IF(L110&lt;=16,6,0))-IF(L110&lt;=8,0,IF(L110&lt;=16,(L110-9)*0.17,0)),0)+IF(F110="JEOF",IF(L110=1,34,IF(L110=2,26.04,IF(L110=3,20.6,IF(L110=4,12,IF(L110=5,11,IF(L110=6,10,IF(L110=7,9,IF(L110=8,8,0))))))))+IF(L110&lt;=8,0,IF(L110&lt;=16,6,0))-IF(L110&lt;=8,0,IF(L110&lt;=16,(L110-9)*0.17,0)),0)+IF(F110="JnPČ",IF(L110=1,51,IF(L110=2,35.7,IF(L110=3,27,IF(L110=4,19.5,IF(L110=5,18,IF(L110=6,16.5,IF(L110=7,15,IF(L110=8,13.5,0))))))))+IF(L110&lt;=8,0,IF(L110&lt;=16,10,0))-IF(L110&lt;=8,0,IF(L110&lt;=16,(L110-9)*0.255,0)),0)+IF(F110="JnEČ",IF(L110=1,25.5,IF(L110=2,19.53,IF(L110=3,15.48,IF(L110=4,9,IF(L110=5,8.25,IF(L110=6,7.5,IF(L110=7,6.75,IF(L110=8,6,0))))))))+IF(L110&lt;=8,0,IF(L110&lt;=16,5,0))-IF(L110&lt;=8,0,IF(L110&lt;=16,(L110-9)*0.1275,0)),0)+IF(F110="JčPČ",IF(L110=1,21.25,IF(L110=2,14.5,IF(L110=3,11.5,IF(L110=4,7,IF(L110=5,6.5,IF(L110=6,6,IF(L110=7,5.5,IF(L110=8,5,0))))))))+IF(L110&lt;=8,0,IF(L110&lt;=16,4,0))-IF(L110&lt;=8,0,IF(L110&lt;=16,(L110-9)*0.10625,0)),0)+IF(F110="JčEČ",IF(L110=1,17,IF(L110=2,13.02,IF(L110=3,10.32,IF(L110=4,6,IF(L110=5,5.5,IF(L110=6,5,IF(L110=7,4.5,IF(L110=8,4,0))))))))+IF(L110&lt;=8,0,IF(L110&lt;=16,3,0))-IF(L110&lt;=8,0,IF(L110&lt;=16,(L110-9)*0.085,0)),0)+IF(F110="NEAK",IF(L110=1,11.48,IF(L110=2,8.79,IF(L110=3,6.97,IF(L110=4,4.05,IF(L110=5,3.71,IF(L110=6,3.38,IF(L110=7,3.04,IF(L110=8,2.7,0))))))))+IF(L110&lt;=8,0,IF(L110&lt;=16,2,IF(L110&lt;=24,1.3,0)))-IF(L110&lt;=8,0,IF(L110&lt;=16,(L110-9)*0.0574,IF(L110&lt;=24,(L110-17)*0.0574,0))),0))*IF(L110&lt;4,1,IF(OR(F110="PČ",F110="PŽ",F110="PT"),IF(J110&lt;32,J110/32,1),1))* IF(L110&lt;4,1,IF(OR(F110="EČ",F110="EŽ",F110="JOŽ",F110="JPČ",F110="NEAK"),IF(J110&lt;24,J110/24,1),1))*IF(L110&lt;4,1,IF(OR(F110="PČneol",F110="JEČ",F110="JEOF",F110="JnPČ",F110="JnEČ",F110="JčPČ",F110="JčEČ"),IF(J110&lt;16,J110/16,1),1))*IF(L110&lt;4,1,IF(F110="EČneol",IF(J110&lt;8,J110/8,1),1))</f>
        <v>23.266666666666666</v>
      </c>
      <c r="O110" s="12">
        <f t="shared" si="42"/>
        <v>0</v>
      </c>
      <c r="P110" s="5">
        <f t="shared" si="49"/>
        <v>0</v>
      </c>
      <c r="Q110" s="14">
        <f t="shared" si="52"/>
        <v>0</v>
      </c>
      <c r="R110" s="13">
        <f>IF(Q110&lt;=30,O110+P110,O110+O110*0.3)*IF(G110=1,0.4,IF(G110=2,0.75,IF(G110="1 (kas 4 m. 1 k. nerengiamos)",0.52,1)))*IF(D110="olimpinė",1,IF(M110="Ne",0.5,1))*IF(D110="olimpinė",1,IF(J110&lt;8,0,1))*E110*IF(D110="olimpinė",1,IF(K110&lt;16,0,1))*IF(I110&lt;=1,1,1/I110)*IF(OR(A98="Lietuvos lengvosios atletikos federacija",A98="Lietuvos šaudymo sporto sąjunga"),1.01,1)*IF(OR(A98="Lietuvos dviračių sporto federacija",A98="Lietuvos biatlono federacija",A98=" Lietuvos nacionalinė slidinėjimo asociacija"),1.03,1)*IF(OR(A98="Lietuvos baidarių ir kanojų irklavimo federacija",A98="Lietuvos buriuotojų sąjunga",A98="Lietuvos irklavimo federacija"),1.04,1)*IF(OR(A98="Lietuvos aeroklubas",A98="Lietuvos automobilių sporto federacija",A98="Lietuvos motociklų sporto federacija",A98="Lietuvos motorlaivių federacija",A98="Lietuvos žirginio sporto federacija"),1.09,1)</f>
        <v>0</v>
      </c>
    </row>
    <row r="111" spans="1:18" ht="15" customHeight="1">
      <c r="A111" s="67" t="s">
        <v>3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9"/>
      <c r="R111" s="13">
        <f>SUM(R99:R110)</f>
        <v>188.85266666666666</v>
      </c>
    </row>
    <row r="112" spans="1:18" ht="15" customHeight="1">
      <c r="A112" s="65" t="s">
        <v>144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37"/>
      <c r="R112" s="11"/>
    </row>
    <row r="113" spans="1:18" ht="15" customHeight="1">
      <c r="A113" s="65" t="s">
        <v>1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37"/>
      <c r="R113" s="11"/>
    </row>
    <row r="114" spans="1:18" ht="15" customHeight="1">
      <c r="A114" s="65" t="s">
        <v>152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37"/>
      <c r="R114" s="11"/>
    </row>
    <row r="115" spans="1:18" ht="15" customHeight="1">
      <c r="A115" s="36">
        <v>1</v>
      </c>
      <c r="B115" s="36" t="s">
        <v>145</v>
      </c>
      <c r="C115" s="15" t="s">
        <v>146</v>
      </c>
      <c r="D115" s="36" t="s">
        <v>101</v>
      </c>
      <c r="E115" s="36">
        <v>1</v>
      </c>
      <c r="F115" s="36" t="s">
        <v>147</v>
      </c>
      <c r="G115" s="36">
        <v>1</v>
      </c>
      <c r="H115" s="36" t="s">
        <v>103</v>
      </c>
      <c r="I115" s="36"/>
      <c r="J115" s="36">
        <v>6</v>
      </c>
      <c r="K115" s="36">
        <v>5</v>
      </c>
      <c r="L115" s="36">
        <v>6</v>
      </c>
      <c r="M115" s="36" t="s">
        <v>108</v>
      </c>
      <c r="N115" s="4">
        <f>(IF(F115="OŽ",IF(L115=1,612,IF(L115=2,473.76,IF(L115=3,380.16,IF(L115=4,201.6,IF(L115=5,187.2,IF(L115=6,172.8,IF(L115=7,165,IF(L115=8,160,0))))))))+IF(L115&lt;=8,0,IF(L115&lt;=16,153,IF(L115&lt;=24,120,IF(L115&lt;=32,89,IF(L115&lt;=48,58,0)))))-IF(L115&lt;=8,0,IF(L115&lt;=16,(L115-9)*3.06,IF(L115&lt;=24,(L115-17)*3.06,IF(L115&lt;=32,(L115-25)*3.06,IF(L115&lt;=48,(L115-33)*3.06,0))))),0)+IF(F115="PČ",IF(L115=1,449,IF(L115=2,314.6,IF(L115=3,238,IF(L115=4,172,IF(L115=5,159,IF(L115=6,145,IF(L115=7,132,IF(L115=8,119,0))))))))+IF(L115&lt;=8,0,IF(L115&lt;=16,88,IF(L115&lt;=24,55,IF(L115&lt;=32,22,0))))-IF(L115&lt;=8,0,IF(L115&lt;=16,(L115-9)*2.245,IF(L115&lt;=24,(L115-17)*2.245,IF(L115&lt;=32,(L115-25)*2.245,0)))),0)+IF(F115="PČneol",IF(L115=1,85,IF(L115=2,64.61,IF(L115=3,50.76,IF(L115=4,16.25,IF(L115=5,15,IF(L115=6,13.75,IF(L115=7,12.5,IF(L115=8,11.25,0))))))))+IF(L115&lt;=8,0,IF(L115&lt;=16,9,0))-IF(L115&lt;=8,0,IF(L115&lt;=16,(L115-9)*0.425,0)),0)+IF(F115="PŽ",IF(L115=1,85,IF(L115=2,59.5,IF(L115=3,45,IF(L115=4,32.5,IF(L115=5,30,IF(L115=6,27.5,IF(L115=7,25,IF(L115=8,22.5,0))))))))+IF(L115&lt;=8,0,IF(L115&lt;=16,19,IF(L115&lt;=24,13,IF(L115&lt;=32,8,0))))-IF(L115&lt;=8,0,IF(L115&lt;=16,(L115-9)*0.425,IF(L115&lt;=24,(L115-17)*0.425,IF(L115&lt;=32,(L115-25)*0.425,0)))),0)+IF(F115="EČ",IF(L115=1,204,IF(L115=2,156.24,IF(L115=3,123.84,IF(L115=4,72,IF(L115=5,66,IF(L115=6,60,IF(L115=7,54,IF(L115=8,48,0))))))))+IF(L115&lt;=8,0,IF(L115&lt;=16,40,IF(L115&lt;=24,25,0)))-IF(L115&lt;=8,0,IF(L115&lt;=16,(L115-9)*1.02,IF(L115&lt;=24,(L115-17)*1.02,0))),0)+IF(F115="EČneol",IF(L115=1,68,IF(L115=2,51.69,IF(L115=3,40.61,IF(L115=4,13,IF(L115=5,12,IF(L115=6,11,IF(L115=7,10,IF(L115=8,9,0)))))))))+IF(F115="EŽ",IF(L115=1,68,IF(L115=2,47.6,IF(L115=3,36,IF(L115=4,18,IF(L115=5,16.5,IF(L115=6,15,IF(L115=7,13.5,IF(L115=8,12,0))))))))+IF(L115&lt;=8,0,IF(L115&lt;=16,10,IF(L115&lt;=24,6,0)))-IF(L115&lt;=8,0,IF(L115&lt;=16,(L115-9)*0.34,IF(L115&lt;=24,(L115-17)*0.34,0))),0)+IF(F115="PT",IF(L115=1,68,IF(L115=2,52.08,IF(L115=3,41.28,IF(L115=4,24,IF(L115=5,22,IF(L115=6,20,IF(L115=7,18,IF(L115=8,16,0))))))))+IF(L115&lt;=8,0,IF(L115&lt;=16,13,IF(L115&lt;=24,9,IF(L115&lt;=32,4,0))))-IF(L115&lt;=8,0,IF(L115&lt;=16,(L115-9)*0.34,IF(L115&lt;=24,(L115-17)*0.34,IF(L115&lt;=32,(L115-25)*0.34,0)))),0)+IF(F115="JOŽ",IF(L115=1,85,IF(L115=2,59.5,IF(L115=3,45,IF(L115=4,32.5,IF(L115=5,30,IF(L115=6,27.5,IF(L115=7,25,IF(L115=8,22.5,0))))))))+IF(L115&lt;=8,0,IF(L115&lt;=16,19,IF(L115&lt;=24,13,0)))-IF(L115&lt;=8,0,IF(L115&lt;=16,(L115-9)*0.425,IF(L115&lt;=24,(L115-17)*0.425,0))),0)+IF(F115="JPČ",IF(L115=1,68,IF(L115=2,47.6,IF(L115=3,36,IF(L115=4,26,IF(L115=5,24,IF(L115=6,22,IF(L115=7,20,IF(L115=8,18,0))))))))+IF(L115&lt;=8,0,IF(L115&lt;=16,13,IF(L115&lt;=24,9,0)))-IF(L115&lt;=8,0,IF(L115&lt;=16,(L115-9)*0.34,IF(L115&lt;=24,(L115-17)*0.34,0))),0)+IF(F115="JEČ",IF(L115=1,34,IF(L115=2,26.04,IF(L115=3,20.6,IF(L115=4,12,IF(L115=5,11,IF(L115=6,10,IF(L115=7,9,IF(L115=8,8,0))))))))+IF(L115&lt;=8,0,IF(L115&lt;=16,6,0))-IF(L115&lt;=8,0,IF(L115&lt;=16,(L115-9)*0.17,0)),0)+IF(F115="JEOF",IF(L115=1,34,IF(L115=2,26.04,IF(L115=3,20.6,IF(L115=4,12,IF(L115=5,11,IF(L115=6,10,IF(L115=7,9,IF(L115=8,8,0))))))))+IF(L115&lt;=8,0,IF(L115&lt;=16,6,0))-IF(L115&lt;=8,0,IF(L115&lt;=16,(L115-9)*0.17,0)),0)+IF(F115="JnPČ",IF(L115=1,51,IF(L115=2,35.7,IF(L115=3,27,IF(L115=4,19.5,IF(L115=5,18,IF(L115=6,16.5,IF(L115=7,15,IF(L115=8,13.5,0))))))))+IF(L115&lt;=8,0,IF(L115&lt;=16,10,0))-IF(L115&lt;=8,0,IF(L115&lt;=16,(L115-9)*0.255,0)),0)+IF(F115="JnEČ",IF(L115=1,25.5,IF(L115=2,19.53,IF(L115=3,15.48,IF(L115=4,9,IF(L115=5,8.25,IF(L115=6,7.5,IF(L115=7,6.75,IF(L115=8,6,0))))))))+IF(L115&lt;=8,0,IF(L115&lt;=16,5,0))-IF(L115&lt;=8,0,IF(L115&lt;=16,(L115-9)*0.1275,0)),0)+IF(F115="JčPČ",IF(L115=1,21.25,IF(L115=2,14.5,IF(L115=3,11.5,IF(L115=4,7,IF(L115=5,6.5,IF(L115=6,6,IF(L115=7,5.5,IF(L115=8,5,0))))))))+IF(L115&lt;=8,0,IF(L115&lt;=16,4,0))-IF(L115&lt;=8,0,IF(L115&lt;=16,(L115-9)*0.10625,0)),0)+IF(F115="JčEČ",IF(L115=1,17,IF(L115=2,13.02,IF(L115=3,10.32,IF(L115=4,6,IF(L115=5,5.5,IF(L115=6,5,IF(L115=7,4.5,IF(L115=8,4,0))))))))+IF(L115&lt;=8,0,IF(L115&lt;=16,3,0))-IF(L115&lt;=8,0,IF(L115&lt;=16,(L115-9)*0.085,0)),0)+IF(F115="NEAK",IF(L115=1,11.48,IF(L115=2,8.79,IF(L115=3,6.97,IF(L115=4,4.05,IF(L115=5,3.71,IF(L115=6,3.38,IF(L115=7,3.04,IF(L115=8,2.7,0))))))))+IF(L115&lt;=8,0,IF(L115&lt;=16,2,IF(L115&lt;=24,1.3,0)))-IF(L115&lt;=8,0,IF(L115&lt;=16,(L115-9)*0.0574,IF(L115&lt;=24,(L115-17)*0.0574,0))),0))*IF(L115&lt;4,1,IF(OR(F115="PČ",F115="PŽ",F115="PT"),IF(J115&lt;32,J115/32,1),1))* IF(L115&lt;4,1,IF(OR(F115="EČ",F115="EŽ",F115="JOŽ",F115="JPČ",F115="NEAK"),IF(J115&lt;24,J115/24,1),1))*IF(L115&lt;4,1,IF(OR(F115="PČneol",F115="JEČ",F115="JEOF",F115="JnPČ",F115="JnEČ",F115="JčPČ",F115="JčEČ"),IF(J115&lt;16,J115/16,1),1))*IF(L115&lt;4,1,IF(F115="EČneol",IF(J115&lt;8,J115/8,1),1))</f>
        <v>1.875</v>
      </c>
      <c r="O115" s="12">
        <f t="shared" ref="O115:O124" si="54">IF(F115="OŽ",N115,IF(H115="Ne",IF(J115*0.3&lt;=J115-L115,N115,0),IF(J115*0.1&lt;=J115-L115,N115,0)))</f>
        <v>0</v>
      </c>
      <c r="P115" s="5">
        <f>IF(O115=0,0,IF(F115="OŽ",IF(L115&gt;47,0,IF(J115&gt;47,(48-L115)*1.836,((48-L115)-(48-J115))*1.836)),0)+IF(F115="PČ",IF(L115&gt;31,0,IF(J115&gt;31,(32-L115)*1.347,((32-L115)-(32-J115))*1.347)),0)+ IF(F115="PČneol",IF(L115&gt;15,0,IF(J115&gt;15,(16-L115)*0.255,((16-L115)-(16-J115))*0.255)),0)+IF(F115="PŽ",IF(L115&gt;31,0,IF(J115&gt;31,(32-L115)*0.255,((32-L115)-(32-J115))*0.255)),0)+IF(F115="EČ",IF(L115&gt;23,0,IF(J115&gt;23,(24-L115)*0.612,((24-L115)-(24-J115))*0.612)),0)+IF(F115="EČneol",IF(L115&gt;7,0,IF(J115&gt;7,(8-L115)*0.204,((8-L115)-(8-J115))*0.204)),0)+IF(F115="EŽ",IF(L115&gt;23,0,IF(J115&gt;23,(24-L115)*0.204,((24-L115)-(24-J115))*0.204)),0)+IF(F115="PT",IF(L115&gt;31,0,IF(J115&gt;31,(32-L115)*0.204,((32-L115)-(32-J115))*0.204)),0)+IF(F115="JOŽ",IF(L115&gt;23,0,IF(J115&gt;23,(24-L115)*0.255,((24-L115)-(24-J115))*0.255)),0)+IF(F115="JPČ",IF(L115&gt;23,0,IF(J115&gt;23,(24-L115)*0.204,((24-L115)-(24-J115))*0.204)),0)+IF(F115="JEČ",IF(L115&gt;15,0,IF(J115&gt;15,(16-L115)*0.102,((16-L115)-(16-J115))*0.102)),0)+IF(F115="JEOF",IF(L115&gt;15,0,IF(J115&gt;15,(16-L115)*0.102,((16-L115)-(16-J115))*0.102)),0)+IF(F115="JnPČ",IF(L115&gt;15,0,IF(J115&gt;15,(16-L115)*0.153,((16-L115)-(16-J115))*0.153)),0)+IF(F115="JnEČ",IF(L115&gt;15,0,IF(J115&gt;15,(16-L115)*0.0765,((16-L115)-(16-J115))*0.0765)),0)+IF(F115="JčPČ",IF(L115&gt;15,0,IF(J115&gt;15,(16-L115)*0.06375,((16-L115)-(16-J115))*0.06375)),0)+IF(F115="JčEČ",IF(L115&gt;15,0,IF(J115&gt;15,(16-L115)*0.051,((16-L115)-(16-J115))*0.051)),0)+IF(F115="NEAK",IF(L115&gt;23,0,IF(J115&gt;23,(24-L115)*0.03444,((24-L115)-(24-J115))*0.03444)),0))</f>
        <v>0</v>
      </c>
      <c r="Q115" s="14">
        <f>IF(ISERROR(P115*100/N115),0,(P115*100/N115))</f>
        <v>0</v>
      </c>
      <c r="R115" s="13">
        <f t="shared" ref="R115:R121" si="55">IF(Q115&lt;=30,O115+P115,O115+O115*0.3)*IF(G115=1,0.4,IF(G115=2,0.75,IF(G115="1 (kas 4 m. 1 k. nerengiamos)",0.52,1)))*IF(D115="olimpinė",1,IF(M115="Ne",0.5,1))*IF(D115="olimpinė",1,IF(J115&lt;8,0,1))*E115*IF(D115="olimpinė",1,IF(K115&lt;16,0,1))*IF(I115&lt;=1,1,1/I115)*IF(OR(A16="Lietuvos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16" spans="1:18" ht="15" customHeight="1">
      <c r="A116" s="36">
        <v>2</v>
      </c>
      <c r="B116" s="36" t="s">
        <v>145</v>
      </c>
      <c r="C116" s="15" t="s">
        <v>146</v>
      </c>
      <c r="D116" s="36" t="s">
        <v>101</v>
      </c>
      <c r="E116" s="36">
        <v>1</v>
      </c>
      <c r="F116" s="36" t="s">
        <v>147</v>
      </c>
      <c r="G116" s="36">
        <v>1</v>
      </c>
      <c r="H116" s="36" t="s">
        <v>103</v>
      </c>
      <c r="I116" s="36"/>
      <c r="J116" s="36">
        <v>6</v>
      </c>
      <c r="K116" s="36">
        <v>5</v>
      </c>
      <c r="L116" s="36">
        <v>6</v>
      </c>
      <c r="M116" s="36" t="s">
        <v>108</v>
      </c>
      <c r="N116" s="4">
        <f t="shared" ref="N116:N122" si="56">(IF(F116="OŽ",IF(L116=1,612,IF(L116=2,473.76,IF(L116=3,380.16,IF(L116=4,201.6,IF(L116=5,187.2,IF(L116=6,172.8,IF(L116=7,165,IF(L116=8,160,0))))))))+IF(L116&lt;=8,0,IF(L116&lt;=16,153,IF(L116&lt;=24,120,IF(L116&lt;=32,89,IF(L116&lt;=48,58,0)))))-IF(L116&lt;=8,0,IF(L116&lt;=16,(L116-9)*3.06,IF(L116&lt;=24,(L116-17)*3.06,IF(L116&lt;=32,(L116-25)*3.06,IF(L116&lt;=48,(L116-33)*3.06,0))))),0)+IF(F116="PČ",IF(L116=1,449,IF(L116=2,314.6,IF(L116=3,238,IF(L116=4,172,IF(L116=5,159,IF(L116=6,145,IF(L116=7,132,IF(L116=8,119,0))))))))+IF(L116&lt;=8,0,IF(L116&lt;=16,88,IF(L116&lt;=24,55,IF(L116&lt;=32,22,0))))-IF(L116&lt;=8,0,IF(L116&lt;=16,(L116-9)*2.245,IF(L116&lt;=24,(L116-17)*2.245,IF(L116&lt;=32,(L116-25)*2.245,0)))),0)+IF(F116="PČneol",IF(L116=1,85,IF(L116=2,64.61,IF(L116=3,50.76,IF(L116=4,16.25,IF(L116=5,15,IF(L116=6,13.75,IF(L116=7,12.5,IF(L116=8,11.25,0))))))))+IF(L116&lt;=8,0,IF(L116&lt;=16,9,0))-IF(L116&lt;=8,0,IF(L116&lt;=16,(L116-9)*0.425,0)),0)+IF(F116="PŽ",IF(L116=1,85,IF(L116=2,59.5,IF(L116=3,45,IF(L116=4,32.5,IF(L116=5,30,IF(L116=6,27.5,IF(L116=7,25,IF(L116=8,22.5,0))))))))+IF(L116&lt;=8,0,IF(L116&lt;=16,19,IF(L116&lt;=24,13,IF(L116&lt;=32,8,0))))-IF(L116&lt;=8,0,IF(L116&lt;=16,(L116-9)*0.425,IF(L116&lt;=24,(L116-17)*0.425,IF(L116&lt;=32,(L116-25)*0.425,0)))),0)+IF(F116="EČ",IF(L116=1,204,IF(L116=2,156.24,IF(L116=3,123.84,IF(L116=4,72,IF(L116=5,66,IF(L116=6,60,IF(L116=7,54,IF(L116=8,48,0))))))))+IF(L116&lt;=8,0,IF(L116&lt;=16,40,IF(L116&lt;=24,25,0)))-IF(L116&lt;=8,0,IF(L116&lt;=16,(L116-9)*1.02,IF(L116&lt;=24,(L116-17)*1.02,0))),0)+IF(F116="EČneol",IF(L116=1,68,IF(L116=2,51.69,IF(L116=3,40.61,IF(L116=4,13,IF(L116=5,12,IF(L116=6,11,IF(L116=7,10,IF(L116=8,9,0)))))))))+IF(F116="EŽ",IF(L116=1,68,IF(L116=2,47.6,IF(L116=3,36,IF(L116=4,18,IF(L116=5,16.5,IF(L116=6,15,IF(L116=7,13.5,IF(L116=8,12,0))))))))+IF(L116&lt;=8,0,IF(L116&lt;=16,10,IF(L116&lt;=24,6,0)))-IF(L116&lt;=8,0,IF(L116&lt;=16,(L116-9)*0.34,IF(L116&lt;=24,(L116-17)*0.34,0))),0)+IF(F116="PT",IF(L116=1,68,IF(L116=2,52.08,IF(L116=3,41.28,IF(L116=4,24,IF(L116=5,22,IF(L116=6,20,IF(L116=7,18,IF(L116=8,16,0))))))))+IF(L116&lt;=8,0,IF(L116&lt;=16,13,IF(L116&lt;=24,9,IF(L116&lt;=32,4,0))))-IF(L116&lt;=8,0,IF(L116&lt;=16,(L116-9)*0.34,IF(L116&lt;=24,(L116-17)*0.34,IF(L116&lt;=32,(L116-25)*0.34,0)))),0)+IF(F116="JOŽ",IF(L116=1,85,IF(L116=2,59.5,IF(L116=3,45,IF(L116=4,32.5,IF(L116=5,30,IF(L116=6,27.5,IF(L116=7,25,IF(L116=8,22.5,0))))))))+IF(L116&lt;=8,0,IF(L116&lt;=16,19,IF(L116&lt;=24,13,0)))-IF(L116&lt;=8,0,IF(L116&lt;=16,(L116-9)*0.425,IF(L116&lt;=24,(L116-17)*0.425,0))),0)+IF(F116="JPČ",IF(L116=1,68,IF(L116=2,47.6,IF(L116=3,36,IF(L116=4,26,IF(L116=5,24,IF(L116=6,22,IF(L116=7,20,IF(L116=8,18,0))))))))+IF(L116&lt;=8,0,IF(L116&lt;=16,13,IF(L116&lt;=24,9,0)))-IF(L116&lt;=8,0,IF(L116&lt;=16,(L116-9)*0.34,IF(L116&lt;=24,(L116-17)*0.34,0))),0)+IF(F116="JEČ",IF(L116=1,34,IF(L116=2,26.04,IF(L116=3,20.6,IF(L116=4,12,IF(L116=5,11,IF(L116=6,10,IF(L116=7,9,IF(L116=8,8,0))))))))+IF(L116&lt;=8,0,IF(L116&lt;=16,6,0))-IF(L116&lt;=8,0,IF(L116&lt;=16,(L116-9)*0.17,0)),0)+IF(F116="JEOF",IF(L116=1,34,IF(L116=2,26.04,IF(L116=3,20.6,IF(L116=4,12,IF(L116=5,11,IF(L116=6,10,IF(L116=7,9,IF(L116=8,8,0))))))))+IF(L116&lt;=8,0,IF(L116&lt;=16,6,0))-IF(L116&lt;=8,0,IF(L116&lt;=16,(L116-9)*0.17,0)),0)+IF(F116="JnPČ",IF(L116=1,51,IF(L116=2,35.7,IF(L116=3,27,IF(L116=4,19.5,IF(L116=5,18,IF(L116=6,16.5,IF(L116=7,15,IF(L116=8,13.5,0))))))))+IF(L116&lt;=8,0,IF(L116&lt;=16,10,0))-IF(L116&lt;=8,0,IF(L116&lt;=16,(L116-9)*0.255,0)),0)+IF(F116="JnEČ",IF(L116=1,25.5,IF(L116=2,19.53,IF(L116=3,15.48,IF(L116=4,9,IF(L116=5,8.25,IF(L116=6,7.5,IF(L116=7,6.75,IF(L116=8,6,0))))))))+IF(L116&lt;=8,0,IF(L116&lt;=16,5,0))-IF(L116&lt;=8,0,IF(L116&lt;=16,(L116-9)*0.1275,0)),0)+IF(F116="JčPČ",IF(L116=1,21.25,IF(L116=2,14.5,IF(L116=3,11.5,IF(L116=4,7,IF(L116=5,6.5,IF(L116=6,6,IF(L116=7,5.5,IF(L116=8,5,0))))))))+IF(L116&lt;=8,0,IF(L116&lt;=16,4,0))-IF(L116&lt;=8,0,IF(L116&lt;=16,(L116-9)*0.10625,0)),0)+IF(F116="JčEČ",IF(L116=1,17,IF(L116=2,13.02,IF(L116=3,10.32,IF(L116=4,6,IF(L116=5,5.5,IF(L116=6,5,IF(L116=7,4.5,IF(L116=8,4,0))))))))+IF(L116&lt;=8,0,IF(L116&lt;=16,3,0))-IF(L116&lt;=8,0,IF(L116&lt;=16,(L116-9)*0.085,0)),0)+IF(F116="NEAK",IF(L116=1,11.48,IF(L116=2,8.79,IF(L116=3,6.97,IF(L116=4,4.05,IF(L116=5,3.71,IF(L116=6,3.38,IF(L116=7,3.04,IF(L116=8,2.7,0))))))))+IF(L116&lt;=8,0,IF(L116&lt;=16,2,IF(L116&lt;=24,1.3,0)))-IF(L116&lt;=8,0,IF(L116&lt;=16,(L116-9)*0.0574,IF(L116&lt;=24,(L116-17)*0.0574,0))),0))*IF(L116&lt;4,1,IF(OR(F116="PČ",F116="PŽ",F116="PT"),IF(J116&lt;32,J116/32,1),1))* IF(L116&lt;4,1,IF(OR(F116="EČ",F116="EŽ",F116="JOŽ",F116="JPČ",F116="NEAK"),IF(J116&lt;24,J116/24,1),1))*IF(L116&lt;4,1,IF(OR(F116="PČneol",F116="JEČ",F116="JEOF",F116="JnPČ",F116="JnEČ",F116="JčPČ",F116="JčEČ"),IF(J116&lt;16,J116/16,1),1))*IF(L116&lt;4,1,IF(F116="EČneol",IF(J116&lt;8,J116/8,1),1))</f>
        <v>1.875</v>
      </c>
      <c r="O116" s="12">
        <f t="shared" si="54"/>
        <v>0</v>
      </c>
      <c r="P116" s="5">
        <f t="shared" ref="P116:P124" si="57">IF(O116=0,0,IF(F116="OŽ",IF(L116&gt;47,0,IF(J116&gt;47,(48-L116)*1.836,((48-L116)-(48-J116))*1.836)),0)+IF(F116="PČ",IF(L116&gt;31,0,IF(J116&gt;31,(32-L116)*1.347,((32-L116)-(32-J116))*1.347)),0)+ IF(F116="PČneol",IF(L116&gt;15,0,IF(J116&gt;15,(16-L116)*0.255,((16-L116)-(16-J116))*0.255)),0)+IF(F116="PŽ",IF(L116&gt;31,0,IF(J116&gt;31,(32-L116)*0.255,((32-L116)-(32-J116))*0.255)),0)+IF(F116="EČ",IF(L116&gt;23,0,IF(J116&gt;23,(24-L116)*0.612,((24-L116)-(24-J116))*0.612)),0)+IF(F116="EČneol",IF(L116&gt;7,0,IF(J116&gt;7,(8-L116)*0.204,((8-L116)-(8-J116))*0.204)),0)+IF(F116="EŽ",IF(L116&gt;23,0,IF(J116&gt;23,(24-L116)*0.204,((24-L116)-(24-J116))*0.204)),0)+IF(F116="PT",IF(L116&gt;31,0,IF(J116&gt;31,(32-L116)*0.204,((32-L116)-(32-J116))*0.204)),0)+IF(F116="JOŽ",IF(L116&gt;23,0,IF(J116&gt;23,(24-L116)*0.255,((24-L116)-(24-J116))*0.255)),0)+IF(F116="JPČ",IF(L116&gt;23,0,IF(J116&gt;23,(24-L116)*0.204,((24-L116)-(24-J116))*0.204)),0)+IF(F116="JEČ",IF(L116&gt;15,0,IF(J116&gt;15,(16-L116)*0.102,((16-L116)-(16-J116))*0.102)),0)+IF(F116="JEOF",IF(L116&gt;15,0,IF(J116&gt;15,(16-L116)*0.102,((16-L116)-(16-J116))*0.102)),0)+IF(F116="JnPČ",IF(L116&gt;15,0,IF(J116&gt;15,(16-L116)*0.153,((16-L116)-(16-J116))*0.153)),0)+IF(F116="JnEČ",IF(L116&gt;15,0,IF(J116&gt;15,(16-L116)*0.0765,((16-L116)-(16-J116))*0.0765)),0)+IF(F116="JčPČ",IF(L116&gt;15,0,IF(J116&gt;15,(16-L116)*0.06375,((16-L116)-(16-J116))*0.06375)),0)+IF(F116="JčEČ",IF(L116&gt;15,0,IF(J116&gt;15,(16-L116)*0.051,((16-L116)-(16-J116))*0.051)),0)+IF(F116="NEAK",IF(L116&gt;23,0,IF(J116&gt;23,(24-L116)*0.03444,((24-L116)-(24-J116))*0.03444)),0))</f>
        <v>0</v>
      </c>
      <c r="Q116" s="14">
        <f t="shared" ref="Q116" si="58">IF(ISERROR(P116*100/N116),0,(P116*100/N116))</f>
        <v>0</v>
      </c>
      <c r="R116" s="13">
        <f t="shared" si="55"/>
        <v>0</v>
      </c>
    </row>
    <row r="117" spans="1:18" ht="15" customHeight="1">
      <c r="A117" s="36">
        <v>3</v>
      </c>
      <c r="B117" s="36" t="s">
        <v>145</v>
      </c>
      <c r="C117" s="15" t="s">
        <v>146</v>
      </c>
      <c r="D117" s="36" t="s">
        <v>104</v>
      </c>
      <c r="E117" s="36">
        <v>1</v>
      </c>
      <c r="F117" s="36" t="s">
        <v>147</v>
      </c>
      <c r="G117" s="36">
        <v>1</v>
      </c>
      <c r="H117" s="36" t="s">
        <v>103</v>
      </c>
      <c r="I117" s="36"/>
      <c r="J117" s="36">
        <v>6</v>
      </c>
      <c r="K117" s="36">
        <v>5</v>
      </c>
      <c r="L117" s="36">
        <v>6</v>
      </c>
      <c r="M117" s="36" t="s">
        <v>108</v>
      </c>
      <c r="N117" s="4">
        <f t="shared" si="56"/>
        <v>1.875</v>
      </c>
      <c r="O117" s="12">
        <f t="shared" si="54"/>
        <v>0</v>
      </c>
      <c r="P117" s="5">
        <f t="shared" si="57"/>
        <v>0</v>
      </c>
      <c r="Q117" s="14">
        <f>IF(ISERROR(P117*100/N117),0,(P117*100/N117))</f>
        <v>0</v>
      </c>
      <c r="R117" s="13">
        <f t="shared" si="55"/>
        <v>0</v>
      </c>
    </row>
    <row r="118" spans="1:18" ht="15" customHeight="1">
      <c r="A118" s="36">
        <v>4</v>
      </c>
      <c r="B118" s="36" t="s">
        <v>148</v>
      </c>
      <c r="C118" s="15" t="s">
        <v>118</v>
      </c>
      <c r="D118" s="36" t="s">
        <v>101</v>
      </c>
      <c r="E118" s="36">
        <v>1</v>
      </c>
      <c r="F118" s="36" t="s">
        <v>147</v>
      </c>
      <c r="G118" s="36">
        <v>1</v>
      </c>
      <c r="H118" s="36" t="s">
        <v>103</v>
      </c>
      <c r="I118" s="36"/>
      <c r="J118" s="36">
        <v>7</v>
      </c>
      <c r="K118" s="36">
        <v>6</v>
      </c>
      <c r="L118" s="36">
        <v>6</v>
      </c>
      <c r="M118" s="36" t="s">
        <v>108</v>
      </c>
      <c r="N118" s="4">
        <f t="shared" si="56"/>
        <v>2.1875</v>
      </c>
      <c r="O118" s="12">
        <f t="shared" si="54"/>
        <v>0</v>
      </c>
      <c r="P118" s="5">
        <f t="shared" si="57"/>
        <v>0</v>
      </c>
      <c r="Q118" s="14">
        <f t="shared" ref="Q118:Q124" si="59">IF(ISERROR(P118*100/N118),0,(P118*100/N118))</f>
        <v>0</v>
      </c>
      <c r="R118" s="13">
        <f t="shared" si="55"/>
        <v>0</v>
      </c>
    </row>
    <row r="119" spans="1:18" ht="15" customHeight="1">
      <c r="A119" s="36">
        <v>5</v>
      </c>
      <c r="B119" s="36" t="s">
        <v>148</v>
      </c>
      <c r="C119" s="15" t="s">
        <v>118</v>
      </c>
      <c r="D119" s="36" t="s">
        <v>101</v>
      </c>
      <c r="E119" s="36">
        <v>1</v>
      </c>
      <c r="F119" s="36" t="s">
        <v>147</v>
      </c>
      <c r="G119" s="36">
        <v>1</v>
      </c>
      <c r="H119" s="36" t="s">
        <v>103</v>
      </c>
      <c r="I119" s="36"/>
      <c r="J119" s="36">
        <v>7</v>
      </c>
      <c r="K119" s="36">
        <v>6</v>
      </c>
      <c r="L119" s="36">
        <v>6</v>
      </c>
      <c r="M119" s="36" t="s">
        <v>108</v>
      </c>
      <c r="N119" s="4">
        <f t="shared" si="56"/>
        <v>2.1875</v>
      </c>
      <c r="O119" s="12">
        <f t="shared" si="54"/>
        <v>0</v>
      </c>
      <c r="P119" s="5">
        <f t="shared" si="57"/>
        <v>0</v>
      </c>
      <c r="Q119" s="14">
        <f t="shared" si="59"/>
        <v>0</v>
      </c>
      <c r="R119" s="13">
        <f t="shared" si="55"/>
        <v>0</v>
      </c>
    </row>
    <row r="120" spans="1:18" ht="15" customHeight="1">
      <c r="A120" s="36">
        <v>6</v>
      </c>
      <c r="B120" s="36" t="s">
        <v>148</v>
      </c>
      <c r="C120" s="15" t="s">
        <v>118</v>
      </c>
      <c r="D120" s="36" t="s">
        <v>104</v>
      </c>
      <c r="E120" s="36">
        <v>1</v>
      </c>
      <c r="F120" s="36" t="s">
        <v>147</v>
      </c>
      <c r="G120" s="36">
        <v>1</v>
      </c>
      <c r="H120" s="36" t="s">
        <v>103</v>
      </c>
      <c r="I120" s="36"/>
      <c r="J120" s="36">
        <v>7</v>
      </c>
      <c r="K120" s="36">
        <v>6</v>
      </c>
      <c r="L120" s="36">
        <v>6</v>
      </c>
      <c r="M120" s="36" t="s">
        <v>108</v>
      </c>
      <c r="N120" s="4">
        <f t="shared" si="56"/>
        <v>2.1875</v>
      </c>
      <c r="O120" s="12">
        <f t="shared" si="54"/>
        <v>0</v>
      </c>
      <c r="P120" s="5">
        <f t="shared" si="57"/>
        <v>0</v>
      </c>
      <c r="Q120" s="14">
        <f t="shared" si="59"/>
        <v>0</v>
      </c>
      <c r="R120" s="13">
        <f t="shared" si="55"/>
        <v>0</v>
      </c>
    </row>
    <row r="121" spans="1:18" ht="15" customHeight="1">
      <c r="A121" s="36">
        <v>7</v>
      </c>
      <c r="B121" s="36" t="s">
        <v>149</v>
      </c>
      <c r="C121" s="15" t="s">
        <v>118</v>
      </c>
      <c r="D121" s="36" t="s">
        <v>101</v>
      </c>
      <c r="E121" s="36">
        <v>1</v>
      </c>
      <c r="F121" s="36" t="s">
        <v>147</v>
      </c>
      <c r="G121" s="36">
        <v>1</v>
      </c>
      <c r="H121" s="36" t="s">
        <v>103</v>
      </c>
      <c r="I121" s="36"/>
      <c r="J121" s="36">
        <v>7</v>
      </c>
      <c r="K121" s="36">
        <v>6</v>
      </c>
      <c r="L121" s="36">
        <v>7</v>
      </c>
      <c r="M121" s="36" t="s">
        <v>108</v>
      </c>
      <c r="N121" s="4">
        <f t="shared" si="56"/>
        <v>1.96875</v>
      </c>
      <c r="O121" s="12">
        <f t="shared" si="54"/>
        <v>0</v>
      </c>
      <c r="P121" s="5">
        <f t="shared" si="57"/>
        <v>0</v>
      </c>
      <c r="Q121" s="14">
        <f t="shared" si="59"/>
        <v>0</v>
      </c>
      <c r="R121" s="13">
        <f t="shared" si="55"/>
        <v>0</v>
      </c>
    </row>
    <row r="122" spans="1:18" ht="15" customHeight="1">
      <c r="A122" s="36">
        <v>8</v>
      </c>
      <c r="B122" s="36" t="s">
        <v>149</v>
      </c>
      <c r="C122" s="15" t="s">
        <v>118</v>
      </c>
      <c r="D122" s="36" t="s">
        <v>101</v>
      </c>
      <c r="E122" s="36">
        <v>1</v>
      </c>
      <c r="F122" s="36" t="s">
        <v>147</v>
      </c>
      <c r="G122" s="36">
        <v>1</v>
      </c>
      <c r="H122" s="36" t="s">
        <v>103</v>
      </c>
      <c r="I122" s="36"/>
      <c r="J122" s="36">
        <v>7</v>
      </c>
      <c r="K122" s="36">
        <v>6</v>
      </c>
      <c r="L122" s="36">
        <v>7</v>
      </c>
      <c r="M122" s="36" t="s">
        <v>108</v>
      </c>
      <c r="N122" s="4">
        <f t="shared" si="56"/>
        <v>1.96875</v>
      </c>
      <c r="O122" s="12">
        <f t="shared" si="54"/>
        <v>0</v>
      </c>
      <c r="P122" s="5">
        <f t="shared" si="57"/>
        <v>0</v>
      </c>
      <c r="Q122" s="14">
        <f t="shared" si="59"/>
        <v>0</v>
      </c>
      <c r="R122" s="13">
        <f t="shared" ref="R122:R124" si="60">IF(Q122&lt;=30,O122+P122,O122+O122*0.3)*IF(G122=1,0.4,IF(G122=2,0.75,IF(G122="1 (kas 4 m. 1 k. nerengiamos)",0.52,1)))*IF(D122="olimpinė",1,IF(M122="Ne",0.5,1))*IF(D122="olimpinė",1,IF(J122&lt;8,0,1))*E122*IF(D122="olimpinė",1,IF(K122&lt;16,0,1))*IF(I122&lt;=1,1,1/I122)*IF(OR(A112="Lietuvos lengvosios atletikos federacija",A112="Lietuvos šaudymo sporto sąjunga"),1.01,1)*IF(OR(A112="Lietuvos dviračių sporto federacija",A112="Lietuvos biatlono federacija",A112=" Lietuvos nacionalinė slidinėjimo asociacija"),1.03,1)*IF(OR(A112="Lietuvos baidarių ir kanojų irklavimo federacija",A112="Lietuvos buriuotojų sąjunga",A112="Lietuvos irklavimo federacija"),1.04,1)*IF(OR(A112="Lietuvos aeroklubas",A112="Lietuvos automobilių sporto federacija",A112="Lietuvos motociklų sporto federacija",A112="Lietuvos motorlaivių federacija",A112="Lietuvos žirginio sporto federacija"),1.09,1)</f>
        <v>0</v>
      </c>
    </row>
    <row r="123" spans="1:18" ht="15" customHeight="1">
      <c r="A123" s="36">
        <v>9</v>
      </c>
      <c r="B123" s="36" t="s">
        <v>149</v>
      </c>
      <c r="C123" s="15" t="s">
        <v>118</v>
      </c>
      <c r="D123" s="36" t="s">
        <v>104</v>
      </c>
      <c r="E123" s="36">
        <v>1</v>
      </c>
      <c r="F123" s="36" t="s">
        <v>147</v>
      </c>
      <c r="G123" s="36">
        <v>1</v>
      </c>
      <c r="H123" s="36" t="s">
        <v>103</v>
      </c>
      <c r="I123" s="36"/>
      <c r="J123" s="36">
        <v>7</v>
      </c>
      <c r="K123" s="36">
        <v>6</v>
      </c>
      <c r="L123" s="36">
        <v>7</v>
      </c>
      <c r="M123" s="36" t="s">
        <v>108</v>
      </c>
      <c r="N123" s="4">
        <f>(IF(F123="OŽ",IF(L123=1,612,IF(L123=2,473.76,IF(L123=3,380.16,IF(L123=4,201.6,IF(L123=5,187.2,IF(L123=6,172.8,IF(L123=7,165,IF(L123=8,160,0))))))))+IF(L123&lt;=8,0,IF(L123&lt;=16,153,IF(L123&lt;=24,120,IF(L123&lt;=32,89,IF(L123&lt;=48,58,0)))))-IF(L123&lt;=8,0,IF(L123&lt;=16,(L123-9)*3.06,IF(L123&lt;=24,(L123-17)*3.06,IF(L123&lt;=32,(L123-25)*3.06,IF(L123&lt;=48,(L123-33)*3.06,0))))),0)+IF(F123="PČ",IF(L123=1,449,IF(L123=2,314.6,IF(L123=3,238,IF(L123=4,172,IF(L123=5,159,IF(L123=6,145,IF(L123=7,132,IF(L123=8,119,0))))))))+IF(L123&lt;=8,0,IF(L123&lt;=16,88,IF(L123&lt;=24,55,IF(L123&lt;=32,22,0))))-IF(L123&lt;=8,0,IF(L123&lt;=16,(L123-9)*2.245,IF(L123&lt;=24,(L123-17)*2.245,IF(L123&lt;=32,(L123-25)*2.245,0)))),0)+IF(F123="PČneol",IF(L123=1,85,IF(L123=2,64.61,IF(L123=3,50.76,IF(L123=4,16.25,IF(L123=5,15,IF(L123=6,13.75,IF(L123=7,12.5,IF(L123=8,11.25,0))))))))+IF(L123&lt;=8,0,IF(L123&lt;=16,9,0))-IF(L123&lt;=8,0,IF(L123&lt;=16,(L123-9)*0.425,0)),0)+IF(F123="PŽ",IF(L123=1,85,IF(L123=2,59.5,IF(L123=3,45,IF(L123=4,32.5,IF(L123=5,30,IF(L123=6,27.5,IF(L123=7,25,IF(L123=8,22.5,0))))))))+IF(L123&lt;=8,0,IF(L123&lt;=16,19,IF(L123&lt;=24,13,IF(L123&lt;=32,8,0))))-IF(L123&lt;=8,0,IF(L123&lt;=16,(L123-9)*0.425,IF(L123&lt;=24,(L123-17)*0.425,IF(L123&lt;=32,(L123-25)*0.425,0)))),0)+IF(F123="EČ",IF(L123=1,204,IF(L123=2,156.24,IF(L123=3,123.84,IF(L123=4,72,IF(L123=5,66,IF(L123=6,60,IF(L123=7,54,IF(L123=8,48,0))))))))+IF(L123&lt;=8,0,IF(L123&lt;=16,40,IF(L123&lt;=24,25,0)))-IF(L123&lt;=8,0,IF(L123&lt;=16,(L123-9)*1.02,IF(L123&lt;=24,(L123-17)*1.02,0))),0)+IF(F123="EČneol",IF(L123=1,68,IF(L123=2,51.69,IF(L123=3,40.61,IF(L123=4,13,IF(L123=5,12,IF(L123=6,11,IF(L123=7,10,IF(L123=8,9,0)))))))))+IF(F123="EŽ",IF(L123=1,68,IF(L123=2,47.6,IF(L123=3,36,IF(L123=4,18,IF(L123=5,16.5,IF(L123=6,15,IF(L123=7,13.5,IF(L123=8,12,0))))))))+IF(L123&lt;=8,0,IF(L123&lt;=16,10,IF(L123&lt;=24,6,0)))-IF(L123&lt;=8,0,IF(L123&lt;=16,(L123-9)*0.34,IF(L123&lt;=24,(L123-17)*0.34,0))),0)+IF(F123="PT",IF(L123=1,68,IF(L123=2,52.08,IF(L123=3,41.28,IF(L123=4,24,IF(L123=5,22,IF(L123=6,20,IF(L123=7,18,IF(L123=8,16,0))))))))+IF(L123&lt;=8,0,IF(L123&lt;=16,13,IF(L123&lt;=24,9,IF(L123&lt;=32,4,0))))-IF(L123&lt;=8,0,IF(L123&lt;=16,(L123-9)*0.34,IF(L123&lt;=24,(L123-17)*0.34,IF(L123&lt;=32,(L123-25)*0.34,0)))),0)+IF(F123="JOŽ",IF(L123=1,85,IF(L123=2,59.5,IF(L123=3,45,IF(L123=4,32.5,IF(L123=5,30,IF(L123=6,27.5,IF(L123=7,25,IF(L123=8,22.5,0))))))))+IF(L123&lt;=8,0,IF(L123&lt;=16,19,IF(L123&lt;=24,13,0)))-IF(L123&lt;=8,0,IF(L123&lt;=16,(L123-9)*0.425,IF(L123&lt;=24,(L123-17)*0.425,0))),0)+IF(F123="JPČ",IF(L123=1,68,IF(L123=2,47.6,IF(L123=3,36,IF(L123=4,26,IF(L123=5,24,IF(L123=6,22,IF(L123=7,20,IF(L123=8,18,0))))))))+IF(L123&lt;=8,0,IF(L123&lt;=16,13,IF(L123&lt;=24,9,0)))-IF(L123&lt;=8,0,IF(L123&lt;=16,(L123-9)*0.34,IF(L123&lt;=24,(L123-17)*0.34,0))),0)+IF(F123="JEČ",IF(L123=1,34,IF(L123=2,26.04,IF(L123=3,20.6,IF(L123=4,12,IF(L123=5,11,IF(L123=6,10,IF(L123=7,9,IF(L123=8,8,0))))))))+IF(L123&lt;=8,0,IF(L123&lt;=16,6,0))-IF(L123&lt;=8,0,IF(L123&lt;=16,(L123-9)*0.17,0)),0)+IF(F123="JEOF",IF(L123=1,34,IF(L123=2,26.04,IF(L123=3,20.6,IF(L123=4,12,IF(L123=5,11,IF(L123=6,10,IF(L123=7,9,IF(L123=8,8,0))))))))+IF(L123&lt;=8,0,IF(L123&lt;=16,6,0))-IF(L123&lt;=8,0,IF(L123&lt;=16,(L123-9)*0.17,0)),0)+IF(F123="JnPČ",IF(L123=1,51,IF(L123=2,35.7,IF(L123=3,27,IF(L123=4,19.5,IF(L123=5,18,IF(L123=6,16.5,IF(L123=7,15,IF(L123=8,13.5,0))))))))+IF(L123&lt;=8,0,IF(L123&lt;=16,10,0))-IF(L123&lt;=8,0,IF(L123&lt;=16,(L123-9)*0.255,0)),0)+IF(F123="JnEČ",IF(L123=1,25.5,IF(L123=2,19.53,IF(L123=3,15.48,IF(L123=4,9,IF(L123=5,8.25,IF(L123=6,7.5,IF(L123=7,6.75,IF(L123=8,6,0))))))))+IF(L123&lt;=8,0,IF(L123&lt;=16,5,0))-IF(L123&lt;=8,0,IF(L123&lt;=16,(L123-9)*0.1275,0)),0)+IF(F123="JčPČ",IF(L123=1,21.25,IF(L123=2,14.5,IF(L123=3,11.5,IF(L123=4,7,IF(L123=5,6.5,IF(L123=6,6,IF(L123=7,5.5,IF(L123=8,5,0))))))))+IF(L123&lt;=8,0,IF(L123&lt;=16,4,0))-IF(L123&lt;=8,0,IF(L123&lt;=16,(L123-9)*0.10625,0)),0)+IF(F123="JčEČ",IF(L123=1,17,IF(L123=2,13.02,IF(L123=3,10.32,IF(L123=4,6,IF(L123=5,5.5,IF(L123=6,5,IF(L123=7,4.5,IF(L123=8,4,0))))))))+IF(L123&lt;=8,0,IF(L123&lt;=16,3,0))-IF(L123&lt;=8,0,IF(L123&lt;=16,(L123-9)*0.085,0)),0)+IF(F123="NEAK",IF(L123=1,11.48,IF(L123=2,8.79,IF(L123=3,6.97,IF(L123=4,4.05,IF(L123=5,3.71,IF(L123=6,3.38,IF(L123=7,3.04,IF(L123=8,2.7,0))))))))+IF(L123&lt;=8,0,IF(L123&lt;=16,2,IF(L123&lt;=24,1.3,0)))-IF(L123&lt;=8,0,IF(L123&lt;=16,(L123-9)*0.0574,IF(L123&lt;=24,(L123-17)*0.0574,0))),0))*IF(L123&lt;4,1,IF(OR(F123="PČ",F123="PŽ",F123="PT"),IF(J123&lt;32,J123/32,1),1))* IF(L123&lt;4,1,IF(OR(F123="EČ",F123="EŽ",F123="JOŽ",F123="JPČ",F123="NEAK"),IF(J123&lt;24,J123/24,1),1))*IF(L123&lt;4,1,IF(OR(F123="PČneol",F123="JEČ",F123="JEOF",F123="JnPČ",F123="JnEČ",F123="JčPČ",F123="JčEČ"),IF(J123&lt;16,J123/16,1),1))*IF(L123&lt;4,1,IF(F123="EČneol",IF(J123&lt;8,J123/8,1),1))</f>
        <v>1.96875</v>
      </c>
      <c r="O123" s="12">
        <f t="shared" si="54"/>
        <v>0</v>
      </c>
      <c r="P123" s="5">
        <f t="shared" si="57"/>
        <v>0</v>
      </c>
      <c r="Q123" s="14">
        <f t="shared" si="59"/>
        <v>0</v>
      </c>
      <c r="R123" s="13">
        <f t="shared" si="60"/>
        <v>0</v>
      </c>
    </row>
    <row r="124" spans="1:18" ht="15" hidden="1" customHeight="1">
      <c r="A124" s="36">
        <v>10</v>
      </c>
      <c r="B124" s="36"/>
      <c r="C124" s="1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4">
        <f t="shared" ref="N124" si="61">(IF(F124="OŽ",IF(L124=1,612,IF(L124=2,473.76,IF(L124=3,380.16,IF(L124=4,201.6,IF(L124=5,187.2,IF(L124=6,172.8,IF(L124=7,165,IF(L124=8,160,0))))))))+IF(L124&lt;=8,0,IF(L124&lt;=16,153,IF(L124&lt;=24,120,IF(L124&lt;=32,89,IF(L124&lt;=48,58,0)))))-IF(L124&lt;=8,0,IF(L124&lt;=16,(L124-9)*3.06,IF(L124&lt;=24,(L124-17)*3.06,IF(L124&lt;=32,(L124-25)*3.06,IF(L124&lt;=48,(L124-33)*3.06,0))))),0)+IF(F124="PČ",IF(L124=1,449,IF(L124=2,314.6,IF(L124=3,238,IF(L124=4,172,IF(L124=5,159,IF(L124=6,145,IF(L124=7,132,IF(L124=8,119,0))))))))+IF(L124&lt;=8,0,IF(L124&lt;=16,88,IF(L124&lt;=24,55,IF(L124&lt;=32,22,0))))-IF(L124&lt;=8,0,IF(L124&lt;=16,(L124-9)*2.245,IF(L124&lt;=24,(L124-17)*2.245,IF(L124&lt;=32,(L124-25)*2.245,0)))),0)+IF(F124="PČneol",IF(L124=1,85,IF(L124=2,64.61,IF(L124=3,50.76,IF(L124=4,16.25,IF(L124=5,15,IF(L124=6,13.75,IF(L124=7,12.5,IF(L124=8,11.25,0))))))))+IF(L124&lt;=8,0,IF(L124&lt;=16,9,0))-IF(L124&lt;=8,0,IF(L124&lt;=16,(L124-9)*0.425,0)),0)+IF(F124="PŽ",IF(L124=1,85,IF(L124=2,59.5,IF(L124=3,45,IF(L124=4,32.5,IF(L124=5,30,IF(L124=6,27.5,IF(L124=7,25,IF(L124=8,22.5,0))))))))+IF(L124&lt;=8,0,IF(L124&lt;=16,19,IF(L124&lt;=24,13,IF(L124&lt;=32,8,0))))-IF(L124&lt;=8,0,IF(L124&lt;=16,(L124-9)*0.425,IF(L124&lt;=24,(L124-17)*0.425,IF(L124&lt;=32,(L124-25)*0.425,0)))),0)+IF(F124="EČ",IF(L124=1,204,IF(L124=2,156.24,IF(L124=3,123.84,IF(L124=4,72,IF(L124=5,66,IF(L124=6,60,IF(L124=7,54,IF(L124=8,48,0))))))))+IF(L124&lt;=8,0,IF(L124&lt;=16,40,IF(L124&lt;=24,25,0)))-IF(L124&lt;=8,0,IF(L124&lt;=16,(L124-9)*1.02,IF(L124&lt;=24,(L124-17)*1.02,0))),0)+IF(F124="EČneol",IF(L124=1,68,IF(L124=2,51.69,IF(L124=3,40.61,IF(L124=4,13,IF(L124=5,12,IF(L124=6,11,IF(L124=7,10,IF(L124=8,9,0)))))))))+IF(F124="EŽ",IF(L124=1,68,IF(L124=2,47.6,IF(L124=3,36,IF(L124=4,18,IF(L124=5,16.5,IF(L124=6,15,IF(L124=7,13.5,IF(L124=8,12,0))))))))+IF(L124&lt;=8,0,IF(L124&lt;=16,10,IF(L124&lt;=24,6,0)))-IF(L124&lt;=8,0,IF(L124&lt;=16,(L124-9)*0.34,IF(L124&lt;=24,(L124-17)*0.34,0))),0)+IF(F124="PT",IF(L124=1,68,IF(L124=2,52.08,IF(L124=3,41.28,IF(L124=4,24,IF(L124=5,22,IF(L124=6,20,IF(L124=7,18,IF(L124=8,16,0))))))))+IF(L124&lt;=8,0,IF(L124&lt;=16,13,IF(L124&lt;=24,9,IF(L124&lt;=32,4,0))))-IF(L124&lt;=8,0,IF(L124&lt;=16,(L124-9)*0.34,IF(L124&lt;=24,(L124-17)*0.34,IF(L124&lt;=32,(L124-25)*0.34,0)))),0)+IF(F124="JOŽ",IF(L124=1,85,IF(L124=2,59.5,IF(L124=3,45,IF(L124=4,32.5,IF(L124=5,30,IF(L124=6,27.5,IF(L124=7,25,IF(L124=8,22.5,0))))))))+IF(L124&lt;=8,0,IF(L124&lt;=16,19,IF(L124&lt;=24,13,0)))-IF(L124&lt;=8,0,IF(L124&lt;=16,(L124-9)*0.425,IF(L124&lt;=24,(L124-17)*0.425,0))),0)+IF(F124="JPČ",IF(L124=1,68,IF(L124=2,47.6,IF(L124=3,36,IF(L124=4,26,IF(L124=5,24,IF(L124=6,22,IF(L124=7,20,IF(L124=8,18,0))))))))+IF(L124&lt;=8,0,IF(L124&lt;=16,13,IF(L124&lt;=24,9,0)))-IF(L124&lt;=8,0,IF(L124&lt;=16,(L124-9)*0.34,IF(L124&lt;=24,(L124-17)*0.34,0))),0)+IF(F124="JEČ",IF(L124=1,34,IF(L124=2,26.04,IF(L124=3,20.6,IF(L124=4,12,IF(L124=5,11,IF(L124=6,10,IF(L124=7,9,IF(L124=8,8,0))))))))+IF(L124&lt;=8,0,IF(L124&lt;=16,6,0))-IF(L124&lt;=8,0,IF(L124&lt;=16,(L124-9)*0.17,0)),0)+IF(F124="JEOF",IF(L124=1,34,IF(L124=2,26.04,IF(L124=3,20.6,IF(L124=4,12,IF(L124=5,11,IF(L124=6,10,IF(L124=7,9,IF(L124=8,8,0))))))))+IF(L124&lt;=8,0,IF(L124&lt;=16,6,0))-IF(L124&lt;=8,0,IF(L124&lt;=16,(L124-9)*0.17,0)),0)+IF(F124="JnPČ",IF(L124=1,51,IF(L124=2,35.7,IF(L124=3,27,IF(L124=4,19.5,IF(L124=5,18,IF(L124=6,16.5,IF(L124=7,15,IF(L124=8,13.5,0))))))))+IF(L124&lt;=8,0,IF(L124&lt;=16,10,0))-IF(L124&lt;=8,0,IF(L124&lt;=16,(L124-9)*0.255,0)),0)+IF(F124="JnEČ",IF(L124=1,25.5,IF(L124=2,19.53,IF(L124=3,15.48,IF(L124=4,9,IF(L124=5,8.25,IF(L124=6,7.5,IF(L124=7,6.75,IF(L124=8,6,0))))))))+IF(L124&lt;=8,0,IF(L124&lt;=16,5,0))-IF(L124&lt;=8,0,IF(L124&lt;=16,(L124-9)*0.1275,0)),0)+IF(F124="JčPČ",IF(L124=1,21.25,IF(L124=2,14.5,IF(L124=3,11.5,IF(L124=4,7,IF(L124=5,6.5,IF(L124=6,6,IF(L124=7,5.5,IF(L124=8,5,0))))))))+IF(L124&lt;=8,0,IF(L124&lt;=16,4,0))-IF(L124&lt;=8,0,IF(L124&lt;=16,(L124-9)*0.10625,0)),0)+IF(F124="JčEČ",IF(L124=1,17,IF(L124=2,13.02,IF(L124=3,10.32,IF(L124=4,6,IF(L124=5,5.5,IF(L124=6,5,IF(L124=7,4.5,IF(L124=8,4,0))))))))+IF(L124&lt;=8,0,IF(L124&lt;=16,3,0))-IF(L124&lt;=8,0,IF(L124&lt;=16,(L124-9)*0.085,0)),0)+IF(F124="NEAK",IF(L124=1,11.48,IF(L124=2,8.79,IF(L124=3,6.97,IF(L124=4,4.05,IF(L124=5,3.71,IF(L124=6,3.38,IF(L124=7,3.04,IF(L124=8,2.7,0))))))))+IF(L124&lt;=8,0,IF(L124&lt;=16,2,IF(L124&lt;=24,1.3,0)))-IF(L124&lt;=8,0,IF(L124&lt;=16,(L124-9)*0.0574,IF(L124&lt;=24,(L124-17)*0.0574,0))),0))*IF(L124&lt;4,1,IF(OR(F124="PČ",F124="PŽ",F124="PT"),IF(J124&lt;32,J124/32,1),1))* IF(L124&lt;4,1,IF(OR(F124="EČ",F124="EŽ",F124="JOŽ",F124="JPČ",F124="NEAK"),IF(J124&lt;24,J124/24,1),1))*IF(L124&lt;4,1,IF(OR(F124="PČneol",F124="JEČ",F124="JEOF",F124="JnPČ",F124="JnEČ",F124="JčPČ",F124="JčEČ"),IF(J124&lt;16,J124/16,1),1))*IF(L124&lt;4,1,IF(F124="EČneol",IF(J124&lt;8,J124/8,1),1))</f>
        <v>0</v>
      </c>
      <c r="O124" s="12">
        <f t="shared" si="54"/>
        <v>0</v>
      </c>
      <c r="P124" s="5">
        <f t="shared" si="57"/>
        <v>0</v>
      </c>
      <c r="Q124" s="14">
        <f t="shared" si="59"/>
        <v>0</v>
      </c>
      <c r="R124" s="13">
        <f t="shared" si="60"/>
        <v>0</v>
      </c>
    </row>
    <row r="125" spans="1:18" ht="15" customHeight="1">
      <c r="A125" s="67" t="s">
        <v>3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9"/>
      <c r="R125" s="13">
        <f>SUM(R115:R124)</f>
        <v>0</v>
      </c>
    </row>
    <row r="126" spans="1:18" ht="15" customHeight="1">
      <c r="A126" s="65" t="s">
        <v>150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37"/>
      <c r="R126" s="11"/>
    </row>
    <row r="127" spans="1:18" ht="15" customHeight="1">
      <c r="A127" s="65" t="s">
        <v>1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37"/>
      <c r="R127" s="11"/>
    </row>
    <row r="128" spans="1:18" ht="15" customHeight="1">
      <c r="A128" s="65" t="s">
        <v>153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37"/>
      <c r="R128" s="11"/>
    </row>
    <row r="129" spans="1:18" ht="15" customHeight="1">
      <c r="A129" s="36">
        <v>1</v>
      </c>
      <c r="B129" s="36" t="s">
        <v>154</v>
      </c>
      <c r="C129" s="15" t="s">
        <v>115</v>
      </c>
      <c r="D129" s="36" t="s">
        <v>101</v>
      </c>
      <c r="E129" s="36">
        <v>1</v>
      </c>
      <c r="F129" s="36" t="s">
        <v>113</v>
      </c>
      <c r="G129" s="36">
        <v>1</v>
      </c>
      <c r="H129" s="36" t="s">
        <v>103</v>
      </c>
      <c r="I129" s="36"/>
      <c r="J129" s="36">
        <v>10</v>
      </c>
      <c r="K129" s="36">
        <v>9</v>
      </c>
      <c r="L129" s="36">
        <v>10</v>
      </c>
      <c r="M129" s="36" t="s">
        <v>108</v>
      </c>
      <c r="N129" s="4">
        <f>(IF(F129="OŽ",IF(L129=1,612,IF(L129=2,473.76,IF(L129=3,380.16,IF(L129=4,201.6,IF(L129=5,187.2,IF(L129=6,172.8,IF(L129=7,165,IF(L129=8,160,0))))))))+IF(L129&lt;=8,0,IF(L129&lt;=16,153,IF(L129&lt;=24,120,IF(L129&lt;=32,89,IF(L129&lt;=48,58,0)))))-IF(L129&lt;=8,0,IF(L129&lt;=16,(L129-9)*3.06,IF(L129&lt;=24,(L129-17)*3.06,IF(L129&lt;=32,(L129-25)*3.06,IF(L129&lt;=48,(L129-33)*3.06,0))))),0)+IF(F129="PČ",IF(L129=1,449,IF(L129=2,314.6,IF(L129=3,238,IF(L129=4,172,IF(L129=5,159,IF(L129=6,145,IF(L129=7,132,IF(L129=8,119,0))))))))+IF(L129&lt;=8,0,IF(L129&lt;=16,88,IF(L129&lt;=24,55,IF(L129&lt;=32,22,0))))-IF(L129&lt;=8,0,IF(L129&lt;=16,(L129-9)*2.245,IF(L129&lt;=24,(L129-17)*2.245,IF(L129&lt;=32,(L129-25)*2.245,0)))),0)+IF(F129="PČneol",IF(L129=1,85,IF(L129=2,64.61,IF(L129=3,50.76,IF(L129=4,16.25,IF(L129=5,15,IF(L129=6,13.75,IF(L129=7,12.5,IF(L129=8,11.25,0))))))))+IF(L129&lt;=8,0,IF(L129&lt;=16,9,0))-IF(L129&lt;=8,0,IF(L129&lt;=16,(L129-9)*0.425,0)),0)+IF(F129="PŽ",IF(L129=1,85,IF(L129=2,59.5,IF(L129=3,45,IF(L129=4,32.5,IF(L129=5,30,IF(L129=6,27.5,IF(L129=7,25,IF(L129=8,22.5,0))))))))+IF(L129&lt;=8,0,IF(L129&lt;=16,19,IF(L129&lt;=24,13,IF(L129&lt;=32,8,0))))-IF(L129&lt;=8,0,IF(L129&lt;=16,(L129-9)*0.425,IF(L129&lt;=24,(L129-17)*0.425,IF(L129&lt;=32,(L129-25)*0.425,0)))),0)+IF(F129="EČ",IF(L129=1,204,IF(L129=2,156.24,IF(L129=3,123.84,IF(L129=4,72,IF(L129=5,66,IF(L129=6,60,IF(L129=7,54,IF(L129=8,48,0))))))))+IF(L129&lt;=8,0,IF(L129&lt;=16,40,IF(L129&lt;=24,25,0)))-IF(L129&lt;=8,0,IF(L129&lt;=16,(L129-9)*1.02,IF(L129&lt;=24,(L129-17)*1.02,0))),0)+IF(F129="EČneol",IF(L129=1,68,IF(L129=2,51.69,IF(L129=3,40.61,IF(L129=4,13,IF(L129=5,12,IF(L129=6,11,IF(L129=7,10,IF(L129=8,9,0)))))))))+IF(F129="EŽ",IF(L129=1,68,IF(L129=2,47.6,IF(L129=3,36,IF(L129=4,18,IF(L129=5,16.5,IF(L129=6,15,IF(L129=7,13.5,IF(L129=8,12,0))))))))+IF(L129&lt;=8,0,IF(L129&lt;=16,10,IF(L129&lt;=24,6,0)))-IF(L129&lt;=8,0,IF(L129&lt;=16,(L129-9)*0.34,IF(L129&lt;=24,(L129-17)*0.34,0))),0)+IF(F129="PT",IF(L129=1,68,IF(L129=2,52.08,IF(L129=3,41.28,IF(L129=4,24,IF(L129=5,22,IF(L129=6,20,IF(L129=7,18,IF(L129=8,16,0))))))))+IF(L129&lt;=8,0,IF(L129&lt;=16,13,IF(L129&lt;=24,9,IF(L129&lt;=32,4,0))))-IF(L129&lt;=8,0,IF(L129&lt;=16,(L129-9)*0.34,IF(L129&lt;=24,(L129-17)*0.34,IF(L129&lt;=32,(L129-25)*0.34,0)))),0)+IF(F129="JOŽ",IF(L129=1,85,IF(L129=2,59.5,IF(L129=3,45,IF(L129=4,32.5,IF(L129=5,30,IF(L129=6,27.5,IF(L129=7,25,IF(L129=8,22.5,0))))))))+IF(L129&lt;=8,0,IF(L129&lt;=16,19,IF(L129&lt;=24,13,0)))-IF(L129&lt;=8,0,IF(L129&lt;=16,(L129-9)*0.425,IF(L129&lt;=24,(L129-17)*0.425,0))),0)+IF(F129="JPČ",IF(L129=1,68,IF(L129=2,47.6,IF(L129=3,36,IF(L129=4,26,IF(L129=5,24,IF(L129=6,22,IF(L129=7,20,IF(L129=8,18,0))))))))+IF(L129&lt;=8,0,IF(L129&lt;=16,13,IF(L129&lt;=24,9,0)))-IF(L129&lt;=8,0,IF(L129&lt;=16,(L129-9)*0.34,IF(L129&lt;=24,(L129-17)*0.34,0))),0)+IF(F129="JEČ",IF(L129=1,34,IF(L129=2,26.04,IF(L129=3,20.6,IF(L129=4,12,IF(L129=5,11,IF(L129=6,10,IF(L129=7,9,IF(L129=8,8,0))))))))+IF(L129&lt;=8,0,IF(L129&lt;=16,6,0))-IF(L129&lt;=8,0,IF(L129&lt;=16,(L129-9)*0.17,0)),0)+IF(F129="JEOF",IF(L129=1,34,IF(L129=2,26.04,IF(L129=3,20.6,IF(L129=4,12,IF(L129=5,11,IF(L129=6,10,IF(L129=7,9,IF(L129=8,8,0))))))))+IF(L129&lt;=8,0,IF(L129&lt;=16,6,0))-IF(L129&lt;=8,0,IF(L129&lt;=16,(L129-9)*0.17,0)),0)+IF(F129="JnPČ",IF(L129=1,51,IF(L129=2,35.7,IF(L129=3,27,IF(L129=4,19.5,IF(L129=5,18,IF(L129=6,16.5,IF(L129=7,15,IF(L129=8,13.5,0))))))))+IF(L129&lt;=8,0,IF(L129&lt;=16,10,0))-IF(L129&lt;=8,0,IF(L129&lt;=16,(L129-9)*0.255,0)),0)+IF(F129="JnEČ",IF(L129=1,25.5,IF(L129=2,19.53,IF(L129=3,15.48,IF(L129=4,9,IF(L129=5,8.25,IF(L129=6,7.5,IF(L129=7,6.75,IF(L129=8,6,0))))))))+IF(L129&lt;=8,0,IF(L129&lt;=16,5,0))-IF(L129&lt;=8,0,IF(L129&lt;=16,(L129-9)*0.1275,0)),0)+IF(F129="JčPČ",IF(L129=1,21.25,IF(L129=2,14.5,IF(L129=3,11.5,IF(L129=4,7,IF(L129=5,6.5,IF(L129=6,6,IF(L129=7,5.5,IF(L129=8,5,0))))))))+IF(L129&lt;=8,0,IF(L129&lt;=16,4,0))-IF(L129&lt;=8,0,IF(L129&lt;=16,(L129-9)*0.10625,0)),0)+IF(F129="JčEČ",IF(L129=1,17,IF(L129=2,13.02,IF(L129=3,10.32,IF(L129=4,6,IF(L129=5,5.5,IF(L129=6,5,IF(L129=7,4.5,IF(L129=8,4,0))))))))+IF(L129&lt;=8,0,IF(L129&lt;=16,3,0))-IF(L129&lt;=8,0,IF(L129&lt;=16,(L129-9)*0.085,0)),0)+IF(F129="NEAK",IF(L129=1,11.48,IF(L129=2,8.79,IF(L129=3,6.97,IF(L129=4,4.05,IF(L129=5,3.71,IF(L129=6,3.38,IF(L129=7,3.04,IF(L129=8,2.7,0))))))))+IF(L129&lt;=8,0,IF(L129&lt;=16,2,IF(L129&lt;=24,1.3,0)))-IF(L129&lt;=8,0,IF(L129&lt;=16,(L129-9)*0.0574,IF(L129&lt;=24,(L129-17)*0.0574,0))),0))*IF(L129&lt;4,1,IF(OR(F129="PČ",F129="PŽ",F129="PT"),IF(J129&lt;32,J129/32,1),1))* IF(L129&lt;4,1,IF(OR(F129="EČ",F129="EŽ",F129="JOŽ",F129="JPČ",F129="NEAK"),IF(J129&lt;24,J129/24,1),1))*IF(L129&lt;4,1,IF(OR(F129="PČneol",F129="JEČ",F129="JEOF",F129="JnPČ",F129="JnEČ",F129="JčPČ",F129="JčEČ"),IF(J129&lt;16,J129/16,1),1))*IF(L129&lt;4,1,IF(F129="EČneol",IF(J129&lt;8,J129/8,1),1))</f>
        <v>3.0453124999999996</v>
      </c>
      <c r="O129" s="12">
        <f t="shared" ref="O129:O138" si="62">IF(F129="OŽ",N129,IF(H129="Ne",IF(J129*0.3&lt;=J129-L129,N129,0),IF(J129*0.1&lt;=J129-L129,N129,0)))</f>
        <v>0</v>
      </c>
      <c r="P129" s="5">
        <f>IF(O129=0,0,IF(F129="OŽ",IF(L129&gt;47,0,IF(J129&gt;47,(48-L129)*1.836,((48-L129)-(48-J129))*1.836)),0)+IF(F129="PČ",IF(L129&gt;31,0,IF(J129&gt;31,(32-L129)*1.347,((32-L129)-(32-J129))*1.347)),0)+ IF(F129="PČneol",IF(L129&gt;15,0,IF(J129&gt;15,(16-L129)*0.255,((16-L129)-(16-J129))*0.255)),0)+IF(F129="PŽ",IF(L129&gt;31,0,IF(J129&gt;31,(32-L129)*0.255,((32-L129)-(32-J129))*0.255)),0)+IF(F129="EČ",IF(L129&gt;23,0,IF(J129&gt;23,(24-L129)*0.612,((24-L129)-(24-J129))*0.612)),0)+IF(F129="EČneol",IF(L129&gt;7,0,IF(J129&gt;7,(8-L129)*0.204,((8-L129)-(8-J129))*0.204)),0)+IF(F129="EŽ",IF(L129&gt;23,0,IF(J129&gt;23,(24-L129)*0.204,((24-L129)-(24-J129))*0.204)),0)+IF(F129="PT",IF(L129&gt;31,0,IF(J129&gt;31,(32-L129)*0.204,((32-L129)-(32-J129))*0.204)),0)+IF(F129="JOŽ",IF(L129&gt;23,0,IF(J129&gt;23,(24-L129)*0.255,((24-L129)-(24-J129))*0.255)),0)+IF(F129="JPČ",IF(L129&gt;23,0,IF(J129&gt;23,(24-L129)*0.204,((24-L129)-(24-J129))*0.204)),0)+IF(F129="JEČ",IF(L129&gt;15,0,IF(J129&gt;15,(16-L129)*0.102,((16-L129)-(16-J129))*0.102)),0)+IF(F129="JEOF",IF(L129&gt;15,0,IF(J129&gt;15,(16-L129)*0.102,((16-L129)-(16-J129))*0.102)),0)+IF(F129="JnPČ",IF(L129&gt;15,0,IF(J129&gt;15,(16-L129)*0.153,((16-L129)-(16-J129))*0.153)),0)+IF(F129="JnEČ",IF(L129&gt;15,0,IF(J129&gt;15,(16-L129)*0.0765,((16-L129)-(16-J129))*0.0765)),0)+IF(F129="JčPČ",IF(L129&gt;15,0,IF(J129&gt;15,(16-L129)*0.06375,((16-L129)-(16-J129))*0.06375)),0)+IF(F129="JčEČ",IF(L129&gt;15,0,IF(J129&gt;15,(16-L129)*0.051,((16-L129)-(16-J129))*0.051)),0)+IF(F129="NEAK",IF(L129&gt;23,0,IF(J129&gt;23,(24-L129)*0.03444,((24-L129)-(24-J129))*0.03444)),0))</f>
        <v>0</v>
      </c>
      <c r="Q129" s="14">
        <f>IF(ISERROR(P129*100/N129),0,(P129*100/N129))</f>
        <v>0</v>
      </c>
      <c r="R129" s="13">
        <f t="shared" ref="R129:R135" si="63">IF(Q129&lt;=30,O129+P129,O129+O129*0.3)*IF(G129=1,0.4,IF(G129=2,0.75,IF(G129="1 (kas 4 m. 1 k. nerengiamos)",0.52,1)))*IF(D129="olimpinė",1,IF(M129="Ne",0.5,1))*IF(D129="olimpinė",1,IF(J129&lt;8,0,1))*E129*IF(D129="olimpinė",1,IF(K129&lt;16,0,1))*IF(I129&lt;=1,1,1/I129)*IF(OR(A16="Lietuvos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30" spans="1:18" ht="15" customHeight="1">
      <c r="A130" s="36">
        <v>2</v>
      </c>
      <c r="B130" s="36" t="s">
        <v>154</v>
      </c>
      <c r="C130" s="15" t="s">
        <v>115</v>
      </c>
      <c r="D130" s="36" t="s">
        <v>101</v>
      </c>
      <c r="E130" s="36">
        <v>1</v>
      </c>
      <c r="F130" s="36" t="s">
        <v>113</v>
      </c>
      <c r="G130" s="36">
        <v>1</v>
      </c>
      <c r="H130" s="36" t="s">
        <v>103</v>
      </c>
      <c r="I130" s="36"/>
      <c r="J130" s="36">
        <v>10</v>
      </c>
      <c r="K130" s="36">
        <v>9</v>
      </c>
      <c r="L130" s="36">
        <v>10</v>
      </c>
      <c r="M130" s="36" t="s">
        <v>108</v>
      </c>
      <c r="N130" s="4">
        <f t="shared" ref="N130:N136" si="64">(IF(F130="OŽ",IF(L130=1,612,IF(L130=2,473.76,IF(L130=3,380.16,IF(L130=4,201.6,IF(L130=5,187.2,IF(L130=6,172.8,IF(L130=7,165,IF(L130=8,160,0))))))))+IF(L130&lt;=8,0,IF(L130&lt;=16,153,IF(L130&lt;=24,120,IF(L130&lt;=32,89,IF(L130&lt;=48,58,0)))))-IF(L130&lt;=8,0,IF(L130&lt;=16,(L130-9)*3.06,IF(L130&lt;=24,(L130-17)*3.06,IF(L130&lt;=32,(L130-25)*3.06,IF(L130&lt;=48,(L130-33)*3.06,0))))),0)+IF(F130="PČ",IF(L130=1,449,IF(L130=2,314.6,IF(L130=3,238,IF(L130=4,172,IF(L130=5,159,IF(L130=6,145,IF(L130=7,132,IF(L130=8,119,0))))))))+IF(L130&lt;=8,0,IF(L130&lt;=16,88,IF(L130&lt;=24,55,IF(L130&lt;=32,22,0))))-IF(L130&lt;=8,0,IF(L130&lt;=16,(L130-9)*2.245,IF(L130&lt;=24,(L130-17)*2.245,IF(L130&lt;=32,(L130-25)*2.245,0)))),0)+IF(F130="PČneol",IF(L130=1,85,IF(L130=2,64.61,IF(L130=3,50.76,IF(L130=4,16.25,IF(L130=5,15,IF(L130=6,13.75,IF(L130=7,12.5,IF(L130=8,11.25,0))))))))+IF(L130&lt;=8,0,IF(L130&lt;=16,9,0))-IF(L130&lt;=8,0,IF(L130&lt;=16,(L130-9)*0.425,0)),0)+IF(F130="PŽ",IF(L130=1,85,IF(L130=2,59.5,IF(L130=3,45,IF(L130=4,32.5,IF(L130=5,30,IF(L130=6,27.5,IF(L130=7,25,IF(L130=8,22.5,0))))))))+IF(L130&lt;=8,0,IF(L130&lt;=16,19,IF(L130&lt;=24,13,IF(L130&lt;=32,8,0))))-IF(L130&lt;=8,0,IF(L130&lt;=16,(L130-9)*0.425,IF(L130&lt;=24,(L130-17)*0.425,IF(L130&lt;=32,(L130-25)*0.425,0)))),0)+IF(F130="EČ",IF(L130=1,204,IF(L130=2,156.24,IF(L130=3,123.84,IF(L130=4,72,IF(L130=5,66,IF(L130=6,60,IF(L130=7,54,IF(L130=8,48,0))))))))+IF(L130&lt;=8,0,IF(L130&lt;=16,40,IF(L130&lt;=24,25,0)))-IF(L130&lt;=8,0,IF(L130&lt;=16,(L130-9)*1.02,IF(L130&lt;=24,(L130-17)*1.02,0))),0)+IF(F130="EČneol",IF(L130=1,68,IF(L130=2,51.69,IF(L130=3,40.61,IF(L130=4,13,IF(L130=5,12,IF(L130=6,11,IF(L130=7,10,IF(L130=8,9,0)))))))))+IF(F130="EŽ",IF(L130=1,68,IF(L130=2,47.6,IF(L130=3,36,IF(L130=4,18,IF(L130=5,16.5,IF(L130=6,15,IF(L130=7,13.5,IF(L130=8,12,0))))))))+IF(L130&lt;=8,0,IF(L130&lt;=16,10,IF(L130&lt;=24,6,0)))-IF(L130&lt;=8,0,IF(L130&lt;=16,(L130-9)*0.34,IF(L130&lt;=24,(L130-17)*0.34,0))),0)+IF(F130="PT",IF(L130=1,68,IF(L130=2,52.08,IF(L130=3,41.28,IF(L130=4,24,IF(L130=5,22,IF(L130=6,20,IF(L130=7,18,IF(L130=8,16,0))))))))+IF(L130&lt;=8,0,IF(L130&lt;=16,13,IF(L130&lt;=24,9,IF(L130&lt;=32,4,0))))-IF(L130&lt;=8,0,IF(L130&lt;=16,(L130-9)*0.34,IF(L130&lt;=24,(L130-17)*0.34,IF(L130&lt;=32,(L130-25)*0.34,0)))),0)+IF(F130="JOŽ",IF(L130=1,85,IF(L130=2,59.5,IF(L130=3,45,IF(L130=4,32.5,IF(L130=5,30,IF(L130=6,27.5,IF(L130=7,25,IF(L130=8,22.5,0))))))))+IF(L130&lt;=8,0,IF(L130&lt;=16,19,IF(L130&lt;=24,13,0)))-IF(L130&lt;=8,0,IF(L130&lt;=16,(L130-9)*0.425,IF(L130&lt;=24,(L130-17)*0.425,0))),0)+IF(F130="JPČ",IF(L130=1,68,IF(L130=2,47.6,IF(L130=3,36,IF(L130=4,26,IF(L130=5,24,IF(L130=6,22,IF(L130=7,20,IF(L130=8,18,0))))))))+IF(L130&lt;=8,0,IF(L130&lt;=16,13,IF(L130&lt;=24,9,0)))-IF(L130&lt;=8,0,IF(L130&lt;=16,(L130-9)*0.34,IF(L130&lt;=24,(L130-17)*0.34,0))),0)+IF(F130="JEČ",IF(L130=1,34,IF(L130=2,26.04,IF(L130=3,20.6,IF(L130=4,12,IF(L130=5,11,IF(L130=6,10,IF(L130=7,9,IF(L130=8,8,0))))))))+IF(L130&lt;=8,0,IF(L130&lt;=16,6,0))-IF(L130&lt;=8,0,IF(L130&lt;=16,(L130-9)*0.17,0)),0)+IF(F130="JEOF",IF(L130=1,34,IF(L130=2,26.04,IF(L130=3,20.6,IF(L130=4,12,IF(L130=5,11,IF(L130=6,10,IF(L130=7,9,IF(L130=8,8,0))))))))+IF(L130&lt;=8,0,IF(L130&lt;=16,6,0))-IF(L130&lt;=8,0,IF(L130&lt;=16,(L130-9)*0.17,0)),0)+IF(F130="JnPČ",IF(L130=1,51,IF(L130=2,35.7,IF(L130=3,27,IF(L130=4,19.5,IF(L130=5,18,IF(L130=6,16.5,IF(L130=7,15,IF(L130=8,13.5,0))))))))+IF(L130&lt;=8,0,IF(L130&lt;=16,10,0))-IF(L130&lt;=8,0,IF(L130&lt;=16,(L130-9)*0.255,0)),0)+IF(F130="JnEČ",IF(L130=1,25.5,IF(L130=2,19.53,IF(L130=3,15.48,IF(L130=4,9,IF(L130=5,8.25,IF(L130=6,7.5,IF(L130=7,6.75,IF(L130=8,6,0))))))))+IF(L130&lt;=8,0,IF(L130&lt;=16,5,0))-IF(L130&lt;=8,0,IF(L130&lt;=16,(L130-9)*0.1275,0)),0)+IF(F130="JčPČ",IF(L130=1,21.25,IF(L130=2,14.5,IF(L130=3,11.5,IF(L130=4,7,IF(L130=5,6.5,IF(L130=6,6,IF(L130=7,5.5,IF(L130=8,5,0))))))))+IF(L130&lt;=8,0,IF(L130&lt;=16,4,0))-IF(L130&lt;=8,0,IF(L130&lt;=16,(L130-9)*0.10625,0)),0)+IF(F130="JčEČ",IF(L130=1,17,IF(L130=2,13.02,IF(L130=3,10.32,IF(L130=4,6,IF(L130=5,5.5,IF(L130=6,5,IF(L130=7,4.5,IF(L130=8,4,0))))))))+IF(L130&lt;=8,0,IF(L130&lt;=16,3,0))-IF(L130&lt;=8,0,IF(L130&lt;=16,(L130-9)*0.085,0)),0)+IF(F130="NEAK",IF(L130=1,11.48,IF(L130=2,8.79,IF(L130=3,6.97,IF(L130=4,4.05,IF(L130=5,3.71,IF(L130=6,3.38,IF(L130=7,3.04,IF(L130=8,2.7,0))))))))+IF(L130&lt;=8,0,IF(L130&lt;=16,2,IF(L130&lt;=24,1.3,0)))-IF(L130&lt;=8,0,IF(L130&lt;=16,(L130-9)*0.0574,IF(L130&lt;=24,(L130-17)*0.0574,0))),0))*IF(L130&lt;4,1,IF(OR(F130="PČ",F130="PŽ",F130="PT"),IF(J130&lt;32,J130/32,1),1))* IF(L130&lt;4,1,IF(OR(F130="EČ",F130="EŽ",F130="JOŽ",F130="JPČ",F130="NEAK"),IF(J130&lt;24,J130/24,1),1))*IF(L130&lt;4,1,IF(OR(F130="PČneol",F130="JEČ",F130="JEOF",F130="JnPČ",F130="JnEČ",F130="JčPČ",F130="JčEČ"),IF(J130&lt;16,J130/16,1),1))*IF(L130&lt;4,1,IF(F130="EČneol",IF(J130&lt;8,J130/8,1),1))</f>
        <v>3.0453124999999996</v>
      </c>
      <c r="O130" s="12">
        <f t="shared" si="62"/>
        <v>0</v>
      </c>
      <c r="P130" s="5">
        <f t="shared" ref="P130:P138" si="65">IF(O130=0,0,IF(F130="OŽ",IF(L130&gt;47,0,IF(J130&gt;47,(48-L130)*1.836,((48-L130)-(48-J130))*1.836)),0)+IF(F130="PČ",IF(L130&gt;31,0,IF(J130&gt;31,(32-L130)*1.347,((32-L130)-(32-J130))*1.347)),0)+ IF(F130="PČneol",IF(L130&gt;15,0,IF(J130&gt;15,(16-L130)*0.255,((16-L130)-(16-J130))*0.255)),0)+IF(F130="PŽ",IF(L130&gt;31,0,IF(J130&gt;31,(32-L130)*0.255,((32-L130)-(32-J130))*0.255)),0)+IF(F130="EČ",IF(L130&gt;23,0,IF(J130&gt;23,(24-L130)*0.612,((24-L130)-(24-J130))*0.612)),0)+IF(F130="EČneol",IF(L130&gt;7,0,IF(J130&gt;7,(8-L130)*0.204,((8-L130)-(8-J130))*0.204)),0)+IF(F130="EŽ",IF(L130&gt;23,0,IF(J130&gt;23,(24-L130)*0.204,((24-L130)-(24-J130))*0.204)),0)+IF(F130="PT",IF(L130&gt;31,0,IF(J130&gt;31,(32-L130)*0.204,((32-L130)-(32-J130))*0.204)),0)+IF(F130="JOŽ",IF(L130&gt;23,0,IF(J130&gt;23,(24-L130)*0.255,((24-L130)-(24-J130))*0.255)),0)+IF(F130="JPČ",IF(L130&gt;23,0,IF(J130&gt;23,(24-L130)*0.204,((24-L130)-(24-J130))*0.204)),0)+IF(F130="JEČ",IF(L130&gt;15,0,IF(J130&gt;15,(16-L130)*0.102,((16-L130)-(16-J130))*0.102)),0)+IF(F130="JEOF",IF(L130&gt;15,0,IF(J130&gt;15,(16-L130)*0.102,((16-L130)-(16-J130))*0.102)),0)+IF(F130="JnPČ",IF(L130&gt;15,0,IF(J130&gt;15,(16-L130)*0.153,((16-L130)-(16-J130))*0.153)),0)+IF(F130="JnEČ",IF(L130&gt;15,0,IF(J130&gt;15,(16-L130)*0.0765,((16-L130)-(16-J130))*0.0765)),0)+IF(F130="JčPČ",IF(L130&gt;15,0,IF(J130&gt;15,(16-L130)*0.06375,((16-L130)-(16-J130))*0.06375)),0)+IF(F130="JčEČ",IF(L130&gt;15,0,IF(J130&gt;15,(16-L130)*0.051,((16-L130)-(16-J130))*0.051)),0)+IF(F130="NEAK",IF(L130&gt;23,0,IF(J130&gt;23,(24-L130)*0.03444,((24-L130)-(24-J130))*0.03444)),0))</f>
        <v>0</v>
      </c>
      <c r="Q130" s="14">
        <f t="shared" ref="Q130" si="66">IF(ISERROR(P130*100/N130),0,(P130*100/N130))</f>
        <v>0</v>
      </c>
      <c r="R130" s="13">
        <f t="shared" si="63"/>
        <v>0</v>
      </c>
    </row>
    <row r="131" spans="1:18" ht="15" customHeight="1">
      <c r="A131" s="36">
        <v>3</v>
      </c>
      <c r="B131" s="36" t="s">
        <v>154</v>
      </c>
      <c r="C131" s="15" t="s">
        <v>115</v>
      </c>
      <c r="D131" s="36" t="s">
        <v>104</v>
      </c>
      <c r="E131" s="36">
        <v>1</v>
      </c>
      <c r="F131" s="36" t="s">
        <v>113</v>
      </c>
      <c r="G131" s="36">
        <v>1</v>
      </c>
      <c r="H131" s="36" t="s">
        <v>103</v>
      </c>
      <c r="I131" s="36"/>
      <c r="J131" s="36">
        <v>10</v>
      </c>
      <c r="K131" s="36">
        <v>9</v>
      </c>
      <c r="L131" s="36">
        <v>10</v>
      </c>
      <c r="M131" s="36" t="s">
        <v>108</v>
      </c>
      <c r="N131" s="4">
        <f t="shared" si="64"/>
        <v>3.0453124999999996</v>
      </c>
      <c r="O131" s="12">
        <f t="shared" si="62"/>
        <v>0</v>
      </c>
      <c r="P131" s="5">
        <f t="shared" si="65"/>
        <v>0</v>
      </c>
      <c r="Q131" s="14">
        <f>IF(ISERROR(P131*100/N131),0,(P131*100/N131))</f>
        <v>0</v>
      </c>
      <c r="R131" s="13">
        <f t="shared" si="63"/>
        <v>0</v>
      </c>
    </row>
    <row r="132" spans="1:18" ht="15" customHeight="1">
      <c r="A132" s="36">
        <v>4</v>
      </c>
      <c r="B132" s="36" t="s">
        <v>155</v>
      </c>
      <c r="C132" s="15" t="s">
        <v>156</v>
      </c>
      <c r="D132" s="36" t="s">
        <v>101</v>
      </c>
      <c r="E132" s="36">
        <v>1</v>
      </c>
      <c r="F132" s="36" t="s">
        <v>113</v>
      </c>
      <c r="G132" s="36">
        <v>1</v>
      </c>
      <c r="H132" s="36" t="s">
        <v>103</v>
      </c>
      <c r="I132" s="36"/>
      <c r="J132" s="36">
        <v>11</v>
      </c>
      <c r="K132" s="36">
        <v>9</v>
      </c>
      <c r="L132" s="36">
        <v>9</v>
      </c>
      <c r="M132" s="36" t="s">
        <v>108</v>
      </c>
      <c r="N132" s="4">
        <f t="shared" si="64"/>
        <v>3.4375</v>
      </c>
      <c r="O132" s="12">
        <f t="shared" si="62"/>
        <v>0</v>
      </c>
      <c r="P132" s="5">
        <f t="shared" si="65"/>
        <v>0</v>
      </c>
      <c r="Q132" s="14">
        <f t="shared" ref="Q132:Q138" si="67">IF(ISERROR(P132*100/N132),0,(P132*100/N132))</f>
        <v>0</v>
      </c>
      <c r="R132" s="13">
        <f t="shared" si="63"/>
        <v>0</v>
      </c>
    </row>
    <row r="133" spans="1:18" ht="15" customHeight="1">
      <c r="A133" s="36">
        <v>5</v>
      </c>
      <c r="B133" s="36" t="s">
        <v>155</v>
      </c>
      <c r="C133" s="15" t="s">
        <v>156</v>
      </c>
      <c r="D133" s="36" t="s">
        <v>101</v>
      </c>
      <c r="E133" s="36">
        <v>1</v>
      </c>
      <c r="F133" s="36" t="s">
        <v>113</v>
      </c>
      <c r="G133" s="36">
        <v>1</v>
      </c>
      <c r="H133" s="36" t="s">
        <v>103</v>
      </c>
      <c r="I133" s="36"/>
      <c r="J133" s="36">
        <v>11</v>
      </c>
      <c r="K133" s="36">
        <v>9</v>
      </c>
      <c r="L133" s="36">
        <v>11</v>
      </c>
      <c r="M133" s="36" t="s">
        <v>108</v>
      </c>
      <c r="N133" s="4">
        <f t="shared" si="64"/>
        <v>3.2621875</v>
      </c>
      <c r="O133" s="12">
        <f t="shared" si="62"/>
        <v>0</v>
      </c>
      <c r="P133" s="5">
        <f t="shared" si="65"/>
        <v>0</v>
      </c>
      <c r="Q133" s="14">
        <f t="shared" si="67"/>
        <v>0</v>
      </c>
      <c r="R133" s="13">
        <f t="shared" si="63"/>
        <v>0</v>
      </c>
    </row>
    <row r="134" spans="1:18" ht="15" customHeight="1">
      <c r="A134" s="36">
        <v>6</v>
      </c>
      <c r="B134" s="36" t="s">
        <v>155</v>
      </c>
      <c r="C134" s="15" t="s">
        <v>156</v>
      </c>
      <c r="D134" s="36" t="s">
        <v>104</v>
      </c>
      <c r="E134" s="36">
        <v>1</v>
      </c>
      <c r="F134" s="36" t="s">
        <v>113</v>
      </c>
      <c r="G134" s="36">
        <v>1</v>
      </c>
      <c r="H134" s="36" t="s">
        <v>103</v>
      </c>
      <c r="I134" s="36"/>
      <c r="J134" s="36">
        <v>11</v>
      </c>
      <c r="K134" s="36">
        <v>9</v>
      </c>
      <c r="L134" s="36">
        <v>11</v>
      </c>
      <c r="M134" s="36" t="s">
        <v>108</v>
      </c>
      <c r="N134" s="4">
        <f t="shared" si="64"/>
        <v>3.2621875</v>
      </c>
      <c r="O134" s="12">
        <f t="shared" si="62"/>
        <v>0</v>
      </c>
      <c r="P134" s="5">
        <f t="shared" si="65"/>
        <v>0</v>
      </c>
      <c r="Q134" s="14">
        <f t="shared" si="67"/>
        <v>0</v>
      </c>
      <c r="R134" s="13">
        <f t="shared" si="63"/>
        <v>0</v>
      </c>
    </row>
    <row r="135" spans="1:18" ht="15" hidden="1" customHeight="1">
      <c r="A135" s="36">
        <v>7</v>
      </c>
      <c r="B135" s="36"/>
      <c r="C135" s="1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4">
        <f t="shared" si="64"/>
        <v>0</v>
      </c>
      <c r="O135" s="12">
        <f t="shared" si="62"/>
        <v>0</v>
      </c>
      <c r="P135" s="5">
        <f t="shared" si="65"/>
        <v>0</v>
      </c>
      <c r="Q135" s="14">
        <f t="shared" si="67"/>
        <v>0</v>
      </c>
      <c r="R135" s="13">
        <f t="shared" si="63"/>
        <v>0</v>
      </c>
    </row>
    <row r="136" spans="1:18" ht="15" hidden="1" customHeight="1">
      <c r="A136" s="36">
        <v>8</v>
      </c>
      <c r="B136" s="36"/>
      <c r="C136" s="1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4">
        <f t="shared" si="64"/>
        <v>0</v>
      </c>
      <c r="O136" s="12">
        <f t="shared" si="62"/>
        <v>0</v>
      </c>
      <c r="P136" s="5">
        <f t="shared" si="65"/>
        <v>0</v>
      </c>
      <c r="Q136" s="14">
        <f t="shared" si="67"/>
        <v>0</v>
      </c>
      <c r="R136" s="13">
        <f t="shared" ref="R136:R138" si="68">IF(Q136&lt;=30,O136+P136,O136+O136*0.3)*IF(G136=1,0.4,IF(G136=2,0.75,IF(G136="1 (kas 4 m. 1 k. nerengiamos)",0.52,1)))*IF(D136="olimpinė",1,IF(M136="Ne",0.5,1))*IF(D136="olimpinė",1,IF(J136&lt;8,0,1))*E136*IF(D136="olimpinė",1,IF(K136&lt;16,0,1))*IF(I136&lt;=1,1,1/I136)*IF(OR(A126="Lietuvos lengvosios atletikos federacija",A126="Lietuvos šaudymo sporto sąjunga"),1.01,1)*IF(OR(A126="Lietuvos dviračių sporto federacija",A126="Lietuvos biatlono federacija",A126=" Lietuvos nacionalinė slidinėjimo asociacija"),1.03,1)*IF(OR(A126="Lietuvos baidarių ir kanojų irklavimo federacija",A126="Lietuvos buriuotojų sąjunga",A126="Lietuvos irklavimo federacija"),1.04,1)*IF(OR(A126="Lietuvos aeroklubas",A126="Lietuvos automobilių sporto federacija",A126="Lietuvos motociklų sporto federacija",A126="Lietuvos motorlaivių federacija",A126="Lietuvos žirginio sporto federacija"),1.09,1)</f>
        <v>0</v>
      </c>
    </row>
    <row r="137" spans="1:18" ht="15" hidden="1" customHeight="1">
      <c r="A137" s="36">
        <v>9</v>
      </c>
      <c r="B137" s="36"/>
      <c r="C137" s="1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4">
        <f>(IF(F137="OŽ",IF(L137=1,612,IF(L137=2,473.76,IF(L137=3,380.16,IF(L137=4,201.6,IF(L137=5,187.2,IF(L137=6,172.8,IF(L137=7,165,IF(L137=8,160,0))))))))+IF(L137&lt;=8,0,IF(L137&lt;=16,153,IF(L137&lt;=24,120,IF(L137&lt;=32,89,IF(L137&lt;=48,58,0)))))-IF(L137&lt;=8,0,IF(L137&lt;=16,(L137-9)*3.06,IF(L137&lt;=24,(L137-17)*3.06,IF(L137&lt;=32,(L137-25)*3.06,IF(L137&lt;=48,(L137-33)*3.06,0))))),0)+IF(F137="PČ",IF(L137=1,449,IF(L137=2,314.6,IF(L137=3,238,IF(L137=4,172,IF(L137=5,159,IF(L137=6,145,IF(L137=7,132,IF(L137=8,119,0))))))))+IF(L137&lt;=8,0,IF(L137&lt;=16,88,IF(L137&lt;=24,55,IF(L137&lt;=32,22,0))))-IF(L137&lt;=8,0,IF(L137&lt;=16,(L137-9)*2.245,IF(L137&lt;=24,(L137-17)*2.245,IF(L137&lt;=32,(L137-25)*2.245,0)))),0)+IF(F137="PČneol",IF(L137=1,85,IF(L137=2,64.61,IF(L137=3,50.76,IF(L137=4,16.25,IF(L137=5,15,IF(L137=6,13.75,IF(L137=7,12.5,IF(L137=8,11.25,0))))))))+IF(L137&lt;=8,0,IF(L137&lt;=16,9,0))-IF(L137&lt;=8,0,IF(L137&lt;=16,(L137-9)*0.425,0)),0)+IF(F137="PŽ",IF(L137=1,85,IF(L137=2,59.5,IF(L137=3,45,IF(L137=4,32.5,IF(L137=5,30,IF(L137=6,27.5,IF(L137=7,25,IF(L137=8,22.5,0))))))))+IF(L137&lt;=8,0,IF(L137&lt;=16,19,IF(L137&lt;=24,13,IF(L137&lt;=32,8,0))))-IF(L137&lt;=8,0,IF(L137&lt;=16,(L137-9)*0.425,IF(L137&lt;=24,(L137-17)*0.425,IF(L137&lt;=32,(L137-25)*0.425,0)))),0)+IF(F137="EČ",IF(L137=1,204,IF(L137=2,156.24,IF(L137=3,123.84,IF(L137=4,72,IF(L137=5,66,IF(L137=6,60,IF(L137=7,54,IF(L137=8,48,0))))))))+IF(L137&lt;=8,0,IF(L137&lt;=16,40,IF(L137&lt;=24,25,0)))-IF(L137&lt;=8,0,IF(L137&lt;=16,(L137-9)*1.02,IF(L137&lt;=24,(L137-17)*1.02,0))),0)+IF(F137="EČneol",IF(L137=1,68,IF(L137=2,51.69,IF(L137=3,40.61,IF(L137=4,13,IF(L137=5,12,IF(L137=6,11,IF(L137=7,10,IF(L137=8,9,0)))))))))+IF(F137="EŽ",IF(L137=1,68,IF(L137=2,47.6,IF(L137=3,36,IF(L137=4,18,IF(L137=5,16.5,IF(L137=6,15,IF(L137=7,13.5,IF(L137=8,12,0))))))))+IF(L137&lt;=8,0,IF(L137&lt;=16,10,IF(L137&lt;=24,6,0)))-IF(L137&lt;=8,0,IF(L137&lt;=16,(L137-9)*0.34,IF(L137&lt;=24,(L137-17)*0.34,0))),0)+IF(F137="PT",IF(L137=1,68,IF(L137=2,52.08,IF(L137=3,41.28,IF(L137=4,24,IF(L137=5,22,IF(L137=6,20,IF(L137=7,18,IF(L137=8,16,0))))))))+IF(L137&lt;=8,0,IF(L137&lt;=16,13,IF(L137&lt;=24,9,IF(L137&lt;=32,4,0))))-IF(L137&lt;=8,0,IF(L137&lt;=16,(L137-9)*0.34,IF(L137&lt;=24,(L137-17)*0.34,IF(L137&lt;=32,(L137-25)*0.34,0)))),0)+IF(F137="JOŽ",IF(L137=1,85,IF(L137=2,59.5,IF(L137=3,45,IF(L137=4,32.5,IF(L137=5,30,IF(L137=6,27.5,IF(L137=7,25,IF(L137=8,22.5,0))))))))+IF(L137&lt;=8,0,IF(L137&lt;=16,19,IF(L137&lt;=24,13,0)))-IF(L137&lt;=8,0,IF(L137&lt;=16,(L137-9)*0.425,IF(L137&lt;=24,(L137-17)*0.425,0))),0)+IF(F137="JPČ",IF(L137=1,68,IF(L137=2,47.6,IF(L137=3,36,IF(L137=4,26,IF(L137=5,24,IF(L137=6,22,IF(L137=7,20,IF(L137=8,18,0))))))))+IF(L137&lt;=8,0,IF(L137&lt;=16,13,IF(L137&lt;=24,9,0)))-IF(L137&lt;=8,0,IF(L137&lt;=16,(L137-9)*0.34,IF(L137&lt;=24,(L137-17)*0.34,0))),0)+IF(F137="JEČ",IF(L137=1,34,IF(L137=2,26.04,IF(L137=3,20.6,IF(L137=4,12,IF(L137=5,11,IF(L137=6,10,IF(L137=7,9,IF(L137=8,8,0))))))))+IF(L137&lt;=8,0,IF(L137&lt;=16,6,0))-IF(L137&lt;=8,0,IF(L137&lt;=16,(L137-9)*0.17,0)),0)+IF(F137="JEOF",IF(L137=1,34,IF(L137=2,26.04,IF(L137=3,20.6,IF(L137=4,12,IF(L137=5,11,IF(L137=6,10,IF(L137=7,9,IF(L137=8,8,0))))))))+IF(L137&lt;=8,0,IF(L137&lt;=16,6,0))-IF(L137&lt;=8,0,IF(L137&lt;=16,(L137-9)*0.17,0)),0)+IF(F137="JnPČ",IF(L137=1,51,IF(L137=2,35.7,IF(L137=3,27,IF(L137=4,19.5,IF(L137=5,18,IF(L137=6,16.5,IF(L137=7,15,IF(L137=8,13.5,0))))))))+IF(L137&lt;=8,0,IF(L137&lt;=16,10,0))-IF(L137&lt;=8,0,IF(L137&lt;=16,(L137-9)*0.255,0)),0)+IF(F137="JnEČ",IF(L137=1,25.5,IF(L137=2,19.53,IF(L137=3,15.48,IF(L137=4,9,IF(L137=5,8.25,IF(L137=6,7.5,IF(L137=7,6.75,IF(L137=8,6,0))))))))+IF(L137&lt;=8,0,IF(L137&lt;=16,5,0))-IF(L137&lt;=8,0,IF(L137&lt;=16,(L137-9)*0.1275,0)),0)+IF(F137="JčPČ",IF(L137=1,21.25,IF(L137=2,14.5,IF(L137=3,11.5,IF(L137=4,7,IF(L137=5,6.5,IF(L137=6,6,IF(L137=7,5.5,IF(L137=8,5,0))))))))+IF(L137&lt;=8,0,IF(L137&lt;=16,4,0))-IF(L137&lt;=8,0,IF(L137&lt;=16,(L137-9)*0.10625,0)),0)+IF(F137="JčEČ",IF(L137=1,17,IF(L137=2,13.02,IF(L137=3,10.32,IF(L137=4,6,IF(L137=5,5.5,IF(L137=6,5,IF(L137=7,4.5,IF(L137=8,4,0))))))))+IF(L137&lt;=8,0,IF(L137&lt;=16,3,0))-IF(L137&lt;=8,0,IF(L137&lt;=16,(L137-9)*0.085,0)),0)+IF(F137="NEAK",IF(L137=1,11.48,IF(L137=2,8.79,IF(L137=3,6.97,IF(L137=4,4.05,IF(L137=5,3.71,IF(L137=6,3.38,IF(L137=7,3.04,IF(L137=8,2.7,0))))))))+IF(L137&lt;=8,0,IF(L137&lt;=16,2,IF(L137&lt;=24,1.3,0)))-IF(L137&lt;=8,0,IF(L137&lt;=16,(L137-9)*0.0574,IF(L137&lt;=24,(L137-17)*0.0574,0))),0))*IF(L137&lt;4,1,IF(OR(F137="PČ",F137="PŽ",F137="PT"),IF(J137&lt;32,J137/32,1),1))* IF(L137&lt;4,1,IF(OR(F137="EČ",F137="EŽ",F137="JOŽ",F137="JPČ",F137="NEAK"),IF(J137&lt;24,J137/24,1),1))*IF(L137&lt;4,1,IF(OR(F137="PČneol",F137="JEČ",F137="JEOF",F137="JnPČ",F137="JnEČ",F137="JčPČ",F137="JčEČ"),IF(J137&lt;16,J137/16,1),1))*IF(L137&lt;4,1,IF(F137="EČneol",IF(J137&lt;8,J137/8,1),1))</f>
        <v>0</v>
      </c>
      <c r="O137" s="12">
        <f t="shared" si="62"/>
        <v>0</v>
      </c>
      <c r="P137" s="5">
        <f t="shared" si="65"/>
        <v>0</v>
      </c>
      <c r="Q137" s="14">
        <f t="shared" si="67"/>
        <v>0</v>
      </c>
      <c r="R137" s="13">
        <f t="shared" si="68"/>
        <v>0</v>
      </c>
    </row>
    <row r="138" spans="1:18" ht="15" hidden="1" customHeight="1">
      <c r="A138" s="36">
        <v>10</v>
      </c>
      <c r="B138" s="36"/>
      <c r="C138" s="1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4">
        <f t="shared" ref="N138" si="69">(IF(F138="OŽ",IF(L138=1,612,IF(L138=2,473.76,IF(L138=3,380.16,IF(L138=4,201.6,IF(L138=5,187.2,IF(L138=6,172.8,IF(L138=7,165,IF(L138=8,160,0))))))))+IF(L138&lt;=8,0,IF(L138&lt;=16,153,IF(L138&lt;=24,120,IF(L138&lt;=32,89,IF(L138&lt;=48,58,0)))))-IF(L138&lt;=8,0,IF(L138&lt;=16,(L138-9)*3.06,IF(L138&lt;=24,(L138-17)*3.06,IF(L138&lt;=32,(L138-25)*3.06,IF(L138&lt;=48,(L138-33)*3.06,0))))),0)+IF(F138="PČ",IF(L138=1,449,IF(L138=2,314.6,IF(L138=3,238,IF(L138=4,172,IF(L138=5,159,IF(L138=6,145,IF(L138=7,132,IF(L138=8,119,0))))))))+IF(L138&lt;=8,0,IF(L138&lt;=16,88,IF(L138&lt;=24,55,IF(L138&lt;=32,22,0))))-IF(L138&lt;=8,0,IF(L138&lt;=16,(L138-9)*2.245,IF(L138&lt;=24,(L138-17)*2.245,IF(L138&lt;=32,(L138-25)*2.245,0)))),0)+IF(F138="PČneol",IF(L138=1,85,IF(L138=2,64.61,IF(L138=3,50.76,IF(L138=4,16.25,IF(L138=5,15,IF(L138=6,13.75,IF(L138=7,12.5,IF(L138=8,11.25,0))))))))+IF(L138&lt;=8,0,IF(L138&lt;=16,9,0))-IF(L138&lt;=8,0,IF(L138&lt;=16,(L138-9)*0.425,0)),0)+IF(F138="PŽ",IF(L138=1,85,IF(L138=2,59.5,IF(L138=3,45,IF(L138=4,32.5,IF(L138=5,30,IF(L138=6,27.5,IF(L138=7,25,IF(L138=8,22.5,0))))))))+IF(L138&lt;=8,0,IF(L138&lt;=16,19,IF(L138&lt;=24,13,IF(L138&lt;=32,8,0))))-IF(L138&lt;=8,0,IF(L138&lt;=16,(L138-9)*0.425,IF(L138&lt;=24,(L138-17)*0.425,IF(L138&lt;=32,(L138-25)*0.425,0)))),0)+IF(F138="EČ",IF(L138=1,204,IF(L138=2,156.24,IF(L138=3,123.84,IF(L138=4,72,IF(L138=5,66,IF(L138=6,60,IF(L138=7,54,IF(L138=8,48,0))))))))+IF(L138&lt;=8,0,IF(L138&lt;=16,40,IF(L138&lt;=24,25,0)))-IF(L138&lt;=8,0,IF(L138&lt;=16,(L138-9)*1.02,IF(L138&lt;=24,(L138-17)*1.02,0))),0)+IF(F138="EČneol",IF(L138=1,68,IF(L138=2,51.69,IF(L138=3,40.61,IF(L138=4,13,IF(L138=5,12,IF(L138=6,11,IF(L138=7,10,IF(L138=8,9,0)))))))))+IF(F138="EŽ",IF(L138=1,68,IF(L138=2,47.6,IF(L138=3,36,IF(L138=4,18,IF(L138=5,16.5,IF(L138=6,15,IF(L138=7,13.5,IF(L138=8,12,0))))))))+IF(L138&lt;=8,0,IF(L138&lt;=16,10,IF(L138&lt;=24,6,0)))-IF(L138&lt;=8,0,IF(L138&lt;=16,(L138-9)*0.34,IF(L138&lt;=24,(L138-17)*0.34,0))),0)+IF(F138="PT",IF(L138=1,68,IF(L138=2,52.08,IF(L138=3,41.28,IF(L138=4,24,IF(L138=5,22,IF(L138=6,20,IF(L138=7,18,IF(L138=8,16,0))))))))+IF(L138&lt;=8,0,IF(L138&lt;=16,13,IF(L138&lt;=24,9,IF(L138&lt;=32,4,0))))-IF(L138&lt;=8,0,IF(L138&lt;=16,(L138-9)*0.34,IF(L138&lt;=24,(L138-17)*0.34,IF(L138&lt;=32,(L138-25)*0.34,0)))),0)+IF(F138="JOŽ",IF(L138=1,85,IF(L138=2,59.5,IF(L138=3,45,IF(L138=4,32.5,IF(L138=5,30,IF(L138=6,27.5,IF(L138=7,25,IF(L138=8,22.5,0))))))))+IF(L138&lt;=8,0,IF(L138&lt;=16,19,IF(L138&lt;=24,13,0)))-IF(L138&lt;=8,0,IF(L138&lt;=16,(L138-9)*0.425,IF(L138&lt;=24,(L138-17)*0.425,0))),0)+IF(F138="JPČ",IF(L138=1,68,IF(L138=2,47.6,IF(L138=3,36,IF(L138=4,26,IF(L138=5,24,IF(L138=6,22,IF(L138=7,20,IF(L138=8,18,0))))))))+IF(L138&lt;=8,0,IF(L138&lt;=16,13,IF(L138&lt;=24,9,0)))-IF(L138&lt;=8,0,IF(L138&lt;=16,(L138-9)*0.34,IF(L138&lt;=24,(L138-17)*0.34,0))),0)+IF(F138="JEČ",IF(L138=1,34,IF(L138=2,26.04,IF(L138=3,20.6,IF(L138=4,12,IF(L138=5,11,IF(L138=6,10,IF(L138=7,9,IF(L138=8,8,0))))))))+IF(L138&lt;=8,0,IF(L138&lt;=16,6,0))-IF(L138&lt;=8,0,IF(L138&lt;=16,(L138-9)*0.17,0)),0)+IF(F138="JEOF",IF(L138=1,34,IF(L138=2,26.04,IF(L138=3,20.6,IF(L138=4,12,IF(L138=5,11,IF(L138=6,10,IF(L138=7,9,IF(L138=8,8,0))))))))+IF(L138&lt;=8,0,IF(L138&lt;=16,6,0))-IF(L138&lt;=8,0,IF(L138&lt;=16,(L138-9)*0.17,0)),0)+IF(F138="JnPČ",IF(L138=1,51,IF(L138=2,35.7,IF(L138=3,27,IF(L138=4,19.5,IF(L138=5,18,IF(L138=6,16.5,IF(L138=7,15,IF(L138=8,13.5,0))))))))+IF(L138&lt;=8,0,IF(L138&lt;=16,10,0))-IF(L138&lt;=8,0,IF(L138&lt;=16,(L138-9)*0.255,0)),0)+IF(F138="JnEČ",IF(L138=1,25.5,IF(L138=2,19.53,IF(L138=3,15.48,IF(L138=4,9,IF(L138=5,8.25,IF(L138=6,7.5,IF(L138=7,6.75,IF(L138=8,6,0))))))))+IF(L138&lt;=8,0,IF(L138&lt;=16,5,0))-IF(L138&lt;=8,0,IF(L138&lt;=16,(L138-9)*0.1275,0)),0)+IF(F138="JčPČ",IF(L138=1,21.25,IF(L138=2,14.5,IF(L138=3,11.5,IF(L138=4,7,IF(L138=5,6.5,IF(L138=6,6,IF(L138=7,5.5,IF(L138=8,5,0))))))))+IF(L138&lt;=8,0,IF(L138&lt;=16,4,0))-IF(L138&lt;=8,0,IF(L138&lt;=16,(L138-9)*0.10625,0)),0)+IF(F138="JčEČ",IF(L138=1,17,IF(L138=2,13.02,IF(L138=3,10.32,IF(L138=4,6,IF(L138=5,5.5,IF(L138=6,5,IF(L138=7,4.5,IF(L138=8,4,0))))))))+IF(L138&lt;=8,0,IF(L138&lt;=16,3,0))-IF(L138&lt;=8,0,IF(L138&lt;=16,(L138-9)*0.085,0)),0)+IF(F138="NEAK",IF(L138=1,11.48,IF(L138=2,8.79,IF(L138=3,6.97,IF(L138=4,4.05,IF(L138=5,3.71,IF(L138=6,3.38,IF(L138=7,3.04,IF(L138=8,2.7,0))))))))+IF(L138&lt;=8,0,IF(L138&lt;=16,2,IF(L138&lt;=24,1.3,0)))-IF(L138&lt;=8,0,IF(L138&lt;=16,(L138-9)*0.0574,IF(L138&lt;=24,(L138-17)*0.0574,0))),0))*IF(L138&lt;4,1,IF(OR(F138="PČ",F138="PŽ",F138="PT"),IF(J138&lt;32,J138/32,1),1))* IF(L138&lt;4,1,IF(OR(F138="EČ",F138="EŽ",F138="JOŽ",F138="JPČ",F138="NEAK"),IF(J138&lt;24,J138/24,1),1))*IF(L138&lt;4,1,IF(OR(F138="PČneol",F138="JEČ",F138="JEOF",F138="JnPČ",F138="JnEČ",F138="JčPČ",F138="JčEČ"),IF(J138&lt;16,J138/16,1),1))*IF(L138&lt;4,1,IF(F138="EČneol",IF(J138&lt;8,J138/8,1),1))</f>
        <v>0</v>
      </c>
      <c r="O138" s="12">
        <f t="shared" si="62"/>
        <v>0</v>
      </c>
      <c r="P138" s="5">
        <f t="shared" si="65"/>
        <v>0</v>
      </c>
      <c r="Q138" s="14">
        <f t="shared" si="67"/>
        <v>0</v>
      </c>
      <c r="R138" s="13">
        <f t="shared" si="68"/>
        <v>0</v>
      </c>
    </row>
    <row r="139" spans="1:18" ht="15" customHeight="1">
      <c r="A139" s="67" t="s">
        <v>3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9"/>
      <c r="R139" s="13">
        <f>SUM(R129:R138)</f>
        <v>0</v>
      </c>
    </row>
    <row r="140" spans="1:18" ht="15" hidden="1" customHeight="1">
      <c r="A140" s="65" t="s">
        <v>157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37"/>
      <c r="R140" s="11"/>
    </row>
    <row r="141" spans="1:18" ht="15" hidden="1" customHeight="1">
      <c r="A141" s="65" t="s">
        <v>1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37"/>
      <c r="R141" s="11"/>
    </row>
    <row r="142" spans="1:18" ht="15" hidden="1" customHeight="1">
      <c r="A142" s="65" t="s">
        <v>158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37"/>
      <c r="R142" s="11"/>
    </row>
    <row r="143" spans="1:18" ht="15" hidden="1" customHeight="1">
      <c r="A143" s="36">
        <v>1</v>
      </c>
      <c r="B143" s="36" t="s">
        <v>154</v>
      </c>
      <c r="C143" s="15" t="s">
        <v>115</v>
      </c>
      <c r="D143" s="36" t="s">
        <v>101</v>
      </c>
      <c r="E143" s="36">
        <v>1</v>
      </c>
      <c r="F143" s="36" t="s">
        <v>137</v>
      </c>
      <c r="G143" s="36">
        <v>1</v>
      </c>
      <c r="H143" s="36" t="s">
        <v>103</v>
      </c>
      <c r="I143" s="36"/>
      <c r="J143" s="36">
        <v>5</v>
      </c>
      <c r="K143" s="36">
        <v>5</v>
      </c>
      <c r="L143" s="36">
        <v>5</v>
      </c>
      <c r="M143" s="36" t="s">
        <v>108</v>
      </c>
      <c r="N143" s="4">
        <f>(IF(F143="OŽ",IF(L143=1,612,IF(L143=2,473.76,IF(L143=3,380.16,IF(L143=4,201.6,IF(L143=5,187.2,IF(L143=6,172.8,IF(L143=7,165,IF(L143=8,160,0))))))))+IF(L143&lt;=8,0,IF(L143&lt;=16,153,IF(L143&lt;=24,120,IF(L143&lt;=32,89,IF(L143&lt;=48,58,0)))))-IF(L143&lt;=8,0,IF(L143&lt;=16,(L143-9)*3.06,IF(L143&lt;=24,(L143-17)*3.06,IF(L143&lt;=32,(L143-25)*3.06,IF(L143&lt;=48,(L143-33)*3.06,0))))),0)+IF(F143="PČ",IF(L143=1,449,IF(L143=2,314.6,IF(L143=3,238,IF(L143=4,172,IF(L143=5,159,IF(L143=6,145,IF(L143=7,132,IF(L143=8,119,0))))))))+IF(L143&lt;=8,0,IF(L143&lt;=16,88,IF(L143&lt;=24,55,IF(L143&lt;=32,22,0))))-IF(L143&lt;=8,0,IF(L143&lt;=16,(L143-9)*2.245,IF(L143&lt;=24,(L143-17)*2.245,IF(L143&lt;=32,(L143-25)*2.245,0)))),0)+IF(F143="PČneol",IF(L143=1,85,IF(L143=2,64.61,IF(L143=3,50.76,IF(L143=4,16.25,IF(L143=5,15,IF(L143=6,13.75,IF(L143=7,12.5,IF(L143=8,11.25,0))))))))+IF(L143&lt;=8,0,IF(L143&lt;=16,9,0))-IF(L143&lt;=8,0,IF(L143&lt;=16,(L143-9)*0.425,0)),0)+IF(F143="PŽ",IF(L143=1,85,IF(L143=2,59.5,IF(L143=3,45,IF(L143=4,32.5,IF(L143=5,30,IF(L143=6,27.5,IF(L143=7,25,IF(L143=8,22.5,0))))))))+IF(L143&lt;=8,0,IF(L143&lt;=16,19,IF(L143&lt;=24,13,IF(L143&lt;=32,8,0))))-IF(L143&lt;=8,0,IF(L143&lt;=16,(L143-9)*0.425,IF(L143&lt;=24,(L143-17)*0.425,IF(L143&lt;=32,(L143-25)*0.425,0)))),0)+IF(F143="EČ",IF(L143=1,204,IF(L143=2,156.24,IF(L143=3,123.84,IF(L143=4,72,IF(L143=5,66,IF(L143=6,60,IF(L143=7,54,IF(L143=8,48,0))))))))+IF(L143&lt;=8,0,IF(L143&lt;=16,40,IF(L143&lt;=24,25,0)))-IF(L143&lt;=8,0,IF(L143&lt;=16,(L143-9)*1.02,IF(L143&lt;=24,(L143-17)*1.02,0))),0)+IF(F143="EČneol",IF(L143=1,68,IF(L143=2,51.69,IF(L143=3,40.61,IF(L143=4,13,IF(L143=5,12,IF(L143=6,11,IF(L143=7,10,IF(L143=8,9,0)))))))))+IF(F143="EŽ",IF(L143=1,68,IF(L143=2,47.6,IF(L143=3,36,IF(L143=4,18,IF(L143=5,16.5,IF(L143=6,15,IF(L143=7,13.5,IF(L143=8,12,0))))))))+IF(L143&lt;=8,0,IF(L143&lt;=16,10,IF(L143&lt;=24,6,0)))-IF(L143&lt;=8,0,IF(L143&lt;=16,(L143-9)*0.34,IF(L143&lt;=24,(L143-17)*0.34,0))),0)+IF(F143="PT",IF(L143=1,68,IF(L143=2,52.08,IF(L143=3,41.28,IF(L143=4,24,IF(L143=5,22,IF(L143=6,20,IF(L143=7,18,IF(L143=8,16,0))))))))+IF(L143&lt;=8,0,IF(L143&lt;=16,13,IF(L143&lt;=24,9,IF(L143&lt;=32,4,0))))-IF(L143&lt;=8,0,IF(L143&lt;=16,(L143-9)*0.34,IF(L143&lt;=24,(L143-17)*0.34,IF(L143&lt;=32,(L143-25)*0.34,0)))),0)+IF(F143="JOŽ",IF(L143=1,85,IF(L143=2,59.5,IF(L143=3,45,IF(L143=4,32.5,IF(L143=5,30,IF(L143=6,27.5,IF(L143=7,25,IF(L143=8,22.5,0))))))))+IF(L143&lt;=8,0,IF(L143&lt;=16,19,IF(L143&lt;=24,13,0)))-IF(L143&lt;=8,0,IF(L143&lt;=16,(L143-9)*0.425,IF(L143&lt;=24,(L143-17)*0.425,0))),0)+IF(F143="JPČ",IF(L143=1,68,IF(L143=2,47.6,IF(L143=3,36,IF(L143=4,26,IF(L143=5,24,IF(L143=6,22,IF(L143=7,20,IF(L143=8,18,0))))))))+IF(L143&lt;=8,0,IF(L143&lt;=16,13,IF(L143&lt;=24,9,0)))-IF(L143&lt;=8,0,IF(L143&lt;=16,(L143-9)*0.34,IF(L143&lt;=24,(L143-17)*0.34,0))),0)+IF(F143="JEČ",IF(L143=1,34,IF(L143=2,26.04,IF(L143=3,20.6,IF(L143=4,12,IF(L143=5,11,IF(L143=6,10,IF(L143=7,9,IF(L143=8,8,0))))))))+IF(L143&lt;=8,0,IF(L143&lt;=16,6,0))-IF(L143&lt;=8,0,IF(L143&lt;=16,(L143-9)*0.17,0)),0)+IF(F143="JEOF",IF(L143=1,34,IF(L143=2,26.04,IF(L143=3,20.6,IF(L143=4,12,IF(L143=5,11,IF(L143=6,10,IF(L143=7,9,IF(L143=8,8,0))))))))+IF(L143&lt;=8,0,IF(L143&lt;=16,6,0))-IF(L143&lt;=8,0,IF(L143&lt;=16,(L143-9)*0.17,0)),0)+IF(F143="JnPČ",IF(L143=1,51,IF(L143=2,35.7,IF(L143=3,27,IF(L143=4,19.5,IF(L143=5,18,IF(L143=6,16.5,IF(L143=7,15,IF(L143=8,13.5,0))))))))+IF(L143&lt;=8,0,IF(L143&lt;=16,10,0))-IF(L143&lt;=8,0,IF(L143&lt;=16,(L143-9)*0.255,0)),0)+IF(F143="JnEČ",IF(L143=1,25.5,IF(L143=2,19.53,IF(L143=3,15.48,IF(L143=4,9,IF(L143=5,8.25,IF(L143=6,7.5,IF(L143=7,6.75,IF(L143=8,6,0))))))))+IF(L143&lt;=8,0,IF(L143&lt;=16,5,0))-IF(L143&lt;=8,0,IF(L143&lt;=16,(L143-9)*0.1275,0)),0)+IF(F143="JčPČ",IF(L143=1,21.25,IF(L143=2,14.5,IF(L143=3,11.5,IF(L143=4,7,IF(L143=5,6.5,IF(L143=6,6,IF(L143=7,5.5,IF(L143=8,5,0))))))))+IF(L143&lt;=8,0,IF(L143&lt;=16,4,0))-IF(L143&lt;=8,0,IF(L143&lt;=16,(L143-9)*0.10625,0)),0)+IF(F143="JčEČ",IF(L143=1,17,IF(L143=2,13.02,IF(L143=3,10.32,IF(L143=4,6,IF(L143=5,5.5,IF(L143=6,5,IF(L143=7,4.5,IF(L143=8,4,0))))))))+IF(L143&lt;=8,0,IF(L143&lt;=16,3,0))-IF(L143&lt;=8,0,IF(L143&lt;=16,(L143-9)*0.085,0)),0)+IF(F143="NEAK",IF(L143=1,11.48,IF(L143=2,8.79,IF(L143=3,6.97,IF(L143=4,4.05,IF(L143=5,3.71,IF(L143=6,3.38,IF(L143=7,3.04,IF(L143=8,2.7,0))))))))+IF(L143&lt;=8,0,IF(L143&lt;=16,2,IF(L143&lt;=24,1.3,0)))-IF(L143&lt;=8,0,IF(L143&lt;=16,(L143-9)*0.0574,IF(L143&lt;=24,(L143-17)*0.0574,0))),0))*IF(L143&lt;4,1,IF(OR(F143="PČ",F143="PŽ",F143="PT"),IF(J143&lt;32,J143/32,1),1))* IF(L143&lt;4,1,IF(OR(F143="EČ",F143="EŽ",F143="JOŽ",F143="JPČ",F143="NEAK"),IF(J143&lt;24,J143/24,1),1))*IF(L143&lt;4,1,IF(OR(F143="PČneol",F143="JEČ",F143="JEOF",F143="JnPČ",F143="JnEČ",F143="JčPČ",F143="JčEČ"),IF(J143&lt;16,J143/16,1),1))*IF(L143&lt;4,1,IF(F143="EČneol",IF(J143&lt;8,J143/8,1),1))</f>
        <v>3.4375</v>
      </c>
      <c r="O143" s="12">
        <f t="shared" ref="O143:O169" si="70">IF(F143="OŽ",N143,IF(H143="Ne",IF(J143*0.3&lt;=J143-L143,N143,0),IF(J143*0.1&lt;=J143-L143,N143,0)))</f>
        <v>0</v>
      </c>
      <c r="P143" s="5">
        <f>IF(O143=0,0,IF(F143="OŽ",IF(L143&gt;47,0,IF(J143&gt;47,(48-L143)*1.836,((48-L143)-(48-J143))*1.836)),0)+IF(F143="PČ",IF(L143&gt;31,0,IF(J143&gt;31,(32-L143)*1.347,((32-L143)-(32-J143))*1.347)),0)+ IF(F143="PČneol",IF(L143&gt;15,0,IF(J143&gt;15,(16-L143)*0.255,((16-L143)-(16-J143))*0.255)),0)+IF(F143="PŽ",IF(L143&gt;31,0,IF(J143&gt;31,(32-L143)*0.255,((32-L143)-(32-J143))*0.255)),0)+IF(F143="EČ",IF(L143&gt;23,0,IF(J143&gt;23,(24-L143)*0.612,((24-L143)-(24-J143))*0.612)),0)+IF(F143="EČneol",IF(L143&gt;7,0,IF(J143&gt;7,(8-L143)*0.204,((8-L143)-(8-J143))*0.204)),0)+IF(F143="EŽ",IF(L143&gt;23,0,IF(J143&gt;23,(24-L143)*0.204,((24-L143)-(24-J143))*0.204)),0)+IF(F143="PT",IF(L143&gt;31,0,IF(J143&gt;31,(32-L143)*0.204,((32-L143)-(32-J143))*0.204)),0)+IF(F143="JOŽ",IF(L143&gt;23,0,IF(J143&gt;23,(24-L143)*0.255,((24-L143)-(24-J143))*0.255)),0)+IF(F143="JPČ",IF(L143&gt;23,0,IF(J143&gt;23,(24-L143)*0.204,((24-L143)-(24-J143))*0.204)),0)+IF(F143="JEČ",IF(L143&gt;15,0,IF(J143&gt;15,(16-L143)*0.102,((16-L143)-(16-J143))*0.102)),0)+IF(F143="JEOF",IF(L143&gt;15,0,IF(J143&gt;15,(16-L143)*0.102,((16-L143)-(16-J143))*0.102)),0)+IF(F143="JnPČ",IF(L143&gt;15,0,IF(J143&gt;15,(16-L143)*0.153,((16-L143)-(16-J143))*0.153)),0)+IF(F143="JnEČ",IF(L143&gt;15,0,IF(J143&gt;15,(16-L143)*0.0765,((16-L143)-(16-J143))*0.0765)),0)+IF(F143="JčPČ",IF(L143&gt;15,0,IF(J143&gt;15,(16-L143)*0.06375,((16-L143)-(16-J143))*0.06375)),0)+IF(F143="JčEČ",IF(L143&gt;15,0,IF(J143&gt;15,(16-L143)*0.051,((16-L143)-(16-J143))*0.051)),0)+IF(F143="NEAK",IF(L143&gt;23,0,IF(J143&gt;23,(24-L143)*0.03444,((24-L143)-(24-J143))*0.03444)),0))</f>
        <v>0</v>
      </c>
      <c r="Q143" s="14">
        <f>IF(ISERROR(P143*100/N143),0,(P143*100/N143))</f>
        <v>0</v>
      </c>
      <c r="R143" s="13">
        <f>IF(Q143&lt;=30,O143+P143,O143+O143*0.3)*IF(G143=1,0.4,IF(G143=2,0.75,IF(G143="1 (kas 4 m. 1 k. nerengiamos)",0.52,1)))*IF(D143="olimpinė",1,IF(M143="Ne",0.5,1))*IF(D143="olimpinė",1,IF(J143&lt;8,0,1))*E143*IF(D143="olimpinė",1,IF(K143&lt;16,0,1))*IF(I143&lt;=1,1,1/I143)*IF(OR(A16="Lietuvos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44" spans="1:18" ht="15" hidden="1" customHeight="1">
      <c r="A144" s="36">
        <v>2</v>
      </c>
      <c r="B144" s="36" t="s">
        <v>154</v>
      </c>
      <c r="C144" s="15" t="s">
        <v>115</v>
      </c>
      <c r="D144" s="36" t="s">
        <v>101</v>
      </c>
      <c r="E144" s="36">
        <v>1</v>
      </c>
      <c r="F144" s="36" t="s">
        <v>137</v>
      </c>
      <c r="G144" s="36">
        <v>1</v>
      </c>
      <c r="H144" s="36" t="s">
        <v>103</v>
      </c>
      <c r="I144" s="36"/>
      <c r="J144" s="36">
        <v>5</v>
      </c>
      <c r="K144" s="36">
        <v>5</v>
      </c>
      <c r="L144" s="36">
        <v>5</v>
      </c>
      <c r="M144" s="36" t="s">
        <v>108</v>
      </c>
      <c r="N144" s="4">
        <f t="shared" ref="N144:N167" si="71">(IF(F144="OŽ",IF(L144=1,612,IF(L144=2,473.76,IF(L144=3,380.16,IF(L144=4,201.6,IF(L144=5,187.2,IF(L144=6,172.8,IF(L144=7,165,IF(L144=8,160,0))))))))+IF(L144&lt;=8,0,IF(L144&lt;=16,153,IF(L144&lt;=24,120,IF(L144&lt;=32,89,IF(L144&lt;=48,58,0)))))-IF(L144&lt;=8,0,IF(L144&lt;=16,(L144-9)*3.06,IF(L144&lt;=24,(L144-17)*3.06,IF(L144&lt;=32,(L144-25)*3.06,IF(L144&lt;=48,(L144-33)*3.06,0))))),0)+IF(F144="PČ",IF(L144=1,449,IF(L144=2,314.6,IF(L144=3,238,IF(L144=4,172,IF(L144=5,159,IF(L144=6,145,IF(L144=7,132,IF(L144=8,119,0))))))))+IF(L144&lt;=8,0,IF(L144&lt;=16,88,IF(L144&lt;=24,55,IF(L144&lt;=32,22,0))))-IF(L144&lt;=8,0,IF(L144&lt;=16,(L144-9)*2.245,IF(L144&lt;=24,(L144-17)*2.245,IF(L144&lt;=32,(L144-25)*2.245,0)))),0)+IF(F144="PČneol",IF(L144=1,85,IF(L144=2,64.61,IF(L144=3,50.76,IF(L144=4,16.25,IF(L144=5,15,IF(L144=6,13.75,IF(L144=7,12.5,IF(L144=8,11.25,0))))))))+IF(L144&lt;=8,0,IF(L144&lt;=16,9,0))-IF(L144&lt;=8,0,IF(L144&lt;=16,(L144-9)*0.425,0)),0)+IF(F144="PŽ",IF(L144=1,85,IF(L144=2,59.5,IF(L144=3,45,IF(L144=4,32.5,IF(L144=5,30,IF(L144=6,27.5,IF(L144=7,25,IF(L144=8,22.5,0))))))))+IF(L144&lt;=8,0,IF(L144&lt;=16,19,IF(L144&lt;=24,13,IF(L144&lt;=32,8,0))))-IF(L144&lt;=8,0,IF(L144&lt;=16,(L144-9)*0.425,IF(L144&lt;=24,(L144-17)*0.425,IF(L144&lt;=32,(L144-25)*0.425,0)))),0)+IF(F144="EČ",IF(L144=1,204,IF(L144=2,156.24,IF(L144=3,123.84,IF(L144=4,72,IF(L144=5,66,IF(L144=6,60,IF(L144=7,54,IF(L144=8,48,0))))))))+IF(L144&lt;=8,0,IF(L144&lt;=16,40,IF(L144&lt;=24,25,0)))-IF(L144&lt;=8,0,IF(L144&lt;=16,(L144-9)*1.02,IF(L144&lt;=24,(L144-17)*1.02,0))),0)+IF(F144="EČneol",IF(L144=1,68,IF(L144=2,51.69,IF(L144=3,40.61,IF(L144=4,13,IF(L144=5,12,IF(L144=6,11,IF(L144=7,10,IF(L144=8,9,0)))))))))+IF(F144="EŽ",IF(L144=1,68,IF(L144=2,47.6,IF(L144=3,36,IF(L144=4,18,IF(L144=5,16.5,IF(L144=6,15,IF(L144=7,13.5,IF(L144=8,12,0))))))))+IF(L144&lt;=8,0,IF(L144&lt;=16,10,IF(L144&lt;=24,6,0)))-IF(L144&lt;=8,0,IF(L144&lt;=16,(L144-9)*0.34,IF(L144&lt;=24,(L144-17)*0.34,0))),0)+IF(F144="PT",IF(L144=1,68,IF(L144=2,52.08,IF(L144=3,41.28,IF(L144=4,24,IF(L144=5,22,IF(L144=6,20,IF(L144=7,18,IF(L144=8,16,0))))))))+IF(L144&lt;=8,0,IF(L144&lt;=16,13,IF(L144&lt;=24,9,IF(L144&lt;=32,4,0))))-IF(L144&lt;=8,0,IF(L144&lt;=16,(L144-9)*0.34,IF(L144&lt;=24,(L144-17)*0.34,IF(L144&lt;=32,(L144-25)*0.34,0)))),0)+IF(F144="JOŽ",IF(L144=1,85,IF(L144=2,59.5,IF(L144=3,45,IF(L144=4,32.5,IF(L144=5,30,IF(L144=6,27.5,IF(L144=7,25,IF(L144=8,22.5,0))))))))+IF(L144&lt;=8,0,IF(L144&lt;=16,19,IF(L144&lt;=24,13,0)))-IF(L144&lt;=8,0,IF(L144&lt;=16,(L144-9)*0.425,IF(L144&lt;=24,(L144-17)*0.425,0))),0)+IF(F144="JPČ",IF(L144=1,68,IF(L144=2,47.6,IF(L144=3,36,IF(L144=4,26,IF(L144=5,24,IF(L144=6,22,IF(L144=7,20,IF(L144=8,18,0))))))))+IF(L144&lt;=8,0,IF(L144&lt;=16,13,IF(L144&lt;=24,9,0)))-IF(L144&lt;=8,0,IF(L144&lt;=16,(L144-9)*0.34,IF(L144&lt;=24,(L144-17)*0.34,0))),0)+IF(F144="JEČ",IF(L144=1,34,IF(L144=2,26.04,IF(L144=3,20.6,IF(L144=4,12,IF(L144=5,11,IF(L144=6,10,IF(L144=7,9,IF(L144=8,8,0))))))))+IF(L144&lt;=8,0,IF(L144&lt;=16,6,0))-IF(L144&lt;=8,0,IF(L144&lt;=16,(L144-9)*0.17,0)),0)+IF(F144="JEOF",IF(L144=1,34,IF(L144=2,26.04,IF(L144=3,20.6,IF(L144=4,12,IF(L144=5,11,IF(L144=6,10,IF(L144=7,9,IF(L144=8,8,0))))))))+IF(L144&lt;=8,0,IF(L144&lt;=16,6,0))-IF(L144&lt;=8,0,IF(L144&lt;=16,(L144-9)*0.17,0)),0)+IF(F144="JnPČ",IF(L144=1,51,IF(L144=2,35.7,IF(L144=3,27,IF(L144=4,19.5,IF(L144=5,18,IF(L144=6,16.5,IF(L144=7,15,IF(L144=8,13.5,0))))))))+IF(L144&lt;=8,0,IF(L144&lt;=16,10,0))-IF(L144&lt;=8,0,IF(L144&lt;=16,(L144-9)*0.255,0)),0)+IF(F144="JnEČ",IF(L144=1,25.5,IF(L144=2,19.53,IF(L144=3,15.48,IF(L144=4,9,IF(L144=5,8.25,IF(L144=6,7.5,IF(L144=7,6.75,IF(L144=8,6,0))))))))+IF(L144&lt;=8,0,IF(L144&lt;=16,5,0))-IF(L144&lt;=8,0,IF(L144&lt;=16,(L144-9)*0.1275,0)),0)+IF(F144="JčPČ",IF(L144=1,21.25,IF(L144=2,14.5,IF(L144=3,11.5,IF(L144=4,7,IF(L144=5,6.5,IF(L144=6,6,IF(L144=7,5.5,IF(L144=8,5,0))))))))+IF(L144&lt;=8,0,IF(L144&lt;=16,4,0))-IF(L144&lt;=8,0,IF(L144&lt;=16,(L144-9)*0.10625,0)),0)+IF(F144="JčEČ",IF(L144=1,17,IF(L144=2,13.02,IF(L144=3,10.32,IF(L144=4,6,IF(L144=5,5.5,IF(L144=6,5,IF(L144=7,4.5,IF(L144=8,4,0))))))))+IF(L144&lt;=8,0,IF(L144&lt;=16,3,0))-IF(L144&lt;=8,0,IF(L144&lt;=16,(L144-9)*0.085,0)),0)+IF(F144="NEAK",IF(L144=1,11.48,IF(L144=2,8.79,IF(L144=3,6.97,IF(L144=4,4.05,IF(L144=5,3.71,IF(L144=6,3.38,IF(L144=7,3.04,IF(L144=8,2.7,0))))))))+IF(L144&lt;=8,0,IF(L144&lt;=16,2,IF(L144&lt;=24,1.3,0)))-IF(L144&lt;=8,0,IF(L144&lt;=16,(L144-9)*0.0574,IF(L144&lt;=24,(L144-17)*0.0574,0))),0))*IF(L144&lt;4,1,IF(OR(F144="PČ",F144="PŽ",F144="PT"),IF(J144&lt;32,J144/32,1),1))* IF(L144&lt;4,1,IF(OR(F144="EČ",F144="EŽ",F144="JOŽ",F144="JPČ",F144="NEAK"),IF(J144&lt;24,J144/24,1),1))*IF(L144&lt;4,1,IF(OR(F144="PČneol",F144="JEČ",F144="JEOF",F144="JnPČ",F144="JnEČ",F144="JčPČ",F144="JčEČ"),IF(J144&lt;16,J144/16,1),1))*IF(L144&lt;4,1,IF(F144="EČneol",IF(J144&lt;8,J144/8,1),1))</f>
        <v>3.4375</v>
      </c>
      <c r="O144" s="12">
        <f t="shared" si="70"/>
        <v>0</v>
      </c>
      <c r="P144" s="5">
        <f t="shared" ref="P144:P169" si="72">IF(O144=0,0,IF(F144="OŽ",IF(L144&gt;47,0,IF(J144&gt;47,(48-L144)*1.836,((48-L144)-(48-J144))*1.836)),0)+IF(F144="PČ",IF(L144&gt;31,0,IF(J144&gt;31,(32-L144)*1.347,((32-L144)-(32-J144))*1.347)),0)+ IF(F144="PČneol",IF(L144&gt;15,0,IF(J144&gt;15,(16-L144)*0.255,((16-L144)-(16-J144))*0.255)),0)+IF(F144="PŽ",IF(L144&gt;31,0,IF(J144&gt;31,(32-L144)*0.255,((32-L144)-(32-J144))*0.255)),0)+IF(F144="EČ",IF(L144&gt;23,0,IF(J144&gt;23,(24-L144)*0.612,((24-L144)-(24-J144))*0.612)),0)+IF(F144="EČneol",IF(L144&gt;7,0,IF(J144&gt;7,(8-L144)*0.204,((8-L144)-(8-J144))*0.204)),0)+IF(F144="EŽ",IF(L144&gt;23,0,IF(J144&gt;23,(24-L144)*0.204,((24-L144)-(24-J144))*0.204)),0)+IF(F144="PT",IF(L144&gt;31,0,IF(J144&gt;31,(32-L144)*0.204,((32-L144)-(32-J144))*0.204)),0)+IF(F144="JOŽ",IF(L144&gt;23,0,IF(J144&gt;23,(24-L144)*0.255,((24-L144)-(24-J144))*0.255)),0)+IF(F144="JPČ",IF(L144&gt;23,0,IF(J144&gt;23,(24-L144)*0.204,((24-L144)-(24-J144))*0.204)),0)+IF(F144="JEČ",IF(L144&gt;15,0,IF(J144&gt;15,(16-L144)*0.102,((16-L144)-(16-J144))*0.102)),0)+IF(F144="JEOF",IF(L144&gt;15,0,IF(J144&gt;15,(16-L144)*0.102,((16-L144)-(16-J144))*0.102)),0)+IF(F144="JnPČ",IF(L144&gt;15,0,IF(J144&gt;15,(16-L144)*0.153,((16-L144)-(16-J144))*0.153)),0)+IF(F144="JnEČ",IF(L144&gt;15,0,IF(J144&gt;15,(16-L144)*0.0765,((16-L144)-(16-J144))*0.0765)),0)+IF(F144="JčPČ",IF(L144&gt;15,0,IF(J144&gt;15,(16-L144)*0.06375,((16-L144)-(16-J144))*0.06375)),0)+IF(F144="JčEČ",IF(L144&gt;15,0,IF(J144&gt;15,(16-L144)*0.051,((16-L144)-(16-J144))*0.051)),0)+IF(F144="NEAK",IF(L144&gt;23,0,IF(J144&gt;23,(24-L144)*0.03444,((24-L144)-(24-J144))*0.03444)),0))</f>
        <v>0</v>
      </c>
      <c r="Q144" s="14">
        <f t="shared" ref="Q144" si="73">IF(ISERROR(P144*100/N144),0,(P144*100/N144))</f>
        <v>0</v>
      </c>
      <c r="R144" s="13">
        <f>IF(Q144&lt;=30,O144+P144,O144+O144*0.3)*IF(G144=1,0.4,IF(G144=2,0.75,IF(G144="1 (kas 4 m. 1 k. nerengiamos)",0.52,1)))*IF(D144="olimpinė",1,IF(M144="Ne",0.5,1))*IF(D144="olimpinė",1,IF(J144&lt;8,0,1))*E144*IF(D144="olimpinė",1,IF(K144&lt;16,0,1))*IF(I144&lt;=1,1,1/I144)*IF(OR(A17="Lietuvos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145" spans="1:18" ht="15" hidden="1" customHeight="1">
      <c r="A145" s="36">
        <v>3</v>
      </c>
      <c r="B145" s="36" t="s">
        <v>154</v>
      </c>
      <c r="C145" s="15" t="s">
        <v>115</v>
      </c>
      <c r="D145" s="36" t="s">
        <v>104</v>
      </c>
      <c r="E145" s="36">
        <v>1</v>
      </c>
      <c r="F145" s="36" t="s">
        <v>137</v>
      </c>
      <c r="G145" s="36">
        <v>1</v>
      </c>
      <c r="H145" s="36" t="s">
        <v>103</v>
      </c>
      <c r="I145" s="36"/>
      <c r="J145" s="36">
        <v>5</v>
      </c>
      <c r="K145" s="36">
        <v>5</v>
      </c>
      <c r="L145" s="36">
        <v>5</v>
      </c>
      <c r="M145" s="36" t="s">
        <v>108</v>
      </c>
      <c r="N145" s="4">
        <f t="shared" si="71"/>
        <v>3.4375</v>
      </c>
      <c r="O145" s="12">
        <f t="shared" si="70"/>
        <v>0</v>
      </c>
      <c r="P145" s="5">
        <f t="shared" si="72"/>
        <v>0</v>
      </c>
      <c r="Q145" s="14">
        <f>IF(ISERROR(P145*100/N145),0,(P145*100/N145))</f>
        <v>0</v>
      </c>
      <c r="R145" s="13">
        <f>IF(Q145&lt;=30,O145+P145,O145+O145*0.3)*IF(G145=1,0.4,IF(G145=2,0.75,IF(G145="1 (kas 4 m. 1 k. nerengiamos)",0.52,1)))*IF(D145="olimpinė",1,IF(M145="Ne",0.5,1))*IF(D145="olimpinė",1,IF(J145&lt;8,0,1))*E145*IF(D145="olimpinė",1,IF(K145&lt;16,0,1))*IF(I145&lt;=1,1,1/I145)*IF(OR(A18="Lietuvos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146" spans="1:18" s="11" customFormat="1" ht="15" hidden="1" customHeight="1">
      <c r="A146" s="36">
        <v>4</v>
      </c>
      <c r="B146" s="36" t="s">
        <v>155</v>
      </c>
      <c r="C146" s="15" t="s">
        <v>139</v>
      </c>
      <c r="D146" s="36" t="s">
        <v>101</v>
      </c>
      <c r="E146" s="36">
        <v>1</v>
      </c>
      <c r="F146" s="36" t="s">
        <v>137</v>
      </c>
      <c r="G146" s="36">
        <v>1</v>
      </c>
      <c r="H146" s="36" t="s">
        <v>103</v>
      </c>
      <c r="I146" s="36"/>
      <c r="J146" s="36">
        <v>10</v>
      </c>
      <c r="K146" s="36">
        <v>9</v>
      </c>
      <c r="L146" s="36">
        <v>10</v>
      </c>
      <c r="M146" s="36" t="s">
        <v>108</v>
      </c>
      <c r="N146" s="4">
        <f t="shared" ref="N146:N162" si="74">(IF(F146="OŽ",IF(L146=1,612,IF(L146=2,473.76,IF(L146=3,380.16,IF(L146=4,201.6,IF(L146=5,187.2,IF(L146=6,172.8,IF(L146=7,165,IF(L146=8,160,0))))))))+IF(L146&lt;=8,0,IF(L146&lt;=16,153,IF(L146&lt;=24,120,IF(L146&lt;=32,89,IF(L146&lt;=48,58,0)))))-IF(L146&lt;=8,0,IF(L146&lt;=16,(L146-9)*3.06,IF(L146&lt;=24,(L146-17)*3.06,IF(L146&lt;=32,(L146-25)*3.06,IF(L146&lt;=48,(L146-33)*3.06,0))))),0)+IF(F146="PČ",IF(L146=1,449,IF(L146=2,314.6,IF(L146=3,238,IF(L146=4,172,IF(L146=5,159,IF(L146=6,145,IF(L146=7,132,IF(L146=8,119,0))))))))+IF(L146&lt;=8,0,IF(L146&lt;=16,88,IF(L146&lt;=24,55,IF(L146&lt;=32,22,0))))-IF(L146&lt;=8,0,IF(L146&lt;=16,(L146-9)*2.245,IF(L146&lt;=24,(L146-17)*2.245,IF(L146&lt;=32,(L146-25)*2.245,0)))),0)+IF(F146="PČneol",IF(L146=1,85,IF(L146=2,64.61,IF(L146=3,50.76,IF(L146=4,16.25,IF(L146=5,15,IF(L146=6,13.75,IF(L146=7,12.5,IF(L146=8,11.25,0))))))))+IF(L146&lt;=8,0,IF(L146&lt;=16,9,0))-IF(L146&lt;=8,0,IF(L146&lt;=16,(L146-9)*0.425,0)),0)+IF(F146="PŽ",IF(L146=1,85,IF(L146=2,59.5,IF(L146=3,45,IF(L146=4,32.5,IF(L146=5,30,IF(L146=6,27.5,IF(L146=7,25,IF(L146=8,22.5,0))))))))+IF(L146&lt;=8,0,IF(L146&lt;=16,19,IF(L146&lt;=24,13,IF(L146&lt;=32,8,0))))-IF(L146&lt;=8,0,IF(L146&lt;=16,(L146-9)*0.425,IF(L146&lt;=24,(L146-17)*0.425,IF(L146&lt;=32,(L146-25)*0.425,0)))),0)+IF(F146="EČ",IF(L146=1,204,IF(L146=2,156.24,IF(L146=3,123.84,IF(L146=4,72,IF(L146=5,66,IF(L146=6,60,IF(L146=7,54,IF(L146=8,48,0))))))))+IF(L146&lt;=8,0,IF(L146&lt;=16,40,IF(L146&lt;=24,25,0)))-IF(L146&lt;=8,0,IF(L146&lt;=16,(L146-9)*1.02,IF(L146&lt;=24,(L146-17)*1.02,0))),0)+IF(F146="EČneol",IF(L146=1,68,IF(L146=2,51.69,IF(L146=3,40.61,IF(L146=4,13,IF(L146=5,12,IF(L146=6,11,IF(L146=7,10,IF(L146=8,9,0)))))))))+IF(F146="EŽ",IF(L146=1,68,IF(L146=2,47.6,IF(L146=3,36,IF(L146=4,18,IF(L146=5,16.5,IF(L146=6,15,IF(L146=7,13.5,IF(L146=8,12,0))))))))+IF(L146&lt;=8,0,IF(L146&lt;=16,10,IF(L146&lt;=24,6,0)))-IF(L146&lt;=8,0,IF(L146&lt;=16,(L146-9)*0.34,IF(L146&lt;=24,(L146-17)*0.34,0))),0)+IF(F146="PT",IF(L146=1,68,IF(L146=2,52.08,IF(L146=3,41.28,IF(L146=4,24,IF(L146=5,22,IF(L146=6,20,IF(L146=7,18,IF(L146=8,16,0))))))))+IF(L146&lt;=8,0,IF(L146&lt;=16,13,IF(L146&lt;=24,9,IF(L146&lt;=32,4,0))))-IF(L146&lt;=8,0,IF(L146&lt;=16,(L146-9)*0.34,IF(L146&lt;=24,(L146-17)*0.34,IF(L146&lt;=32,(L146-25)*0.34,0)))),0)+IF(F146="JOŽ",IF(L146=1,85,IF(L146=2,59.5,IF(L146=3,45,IF(L146=4,32.5,IF(L146=5,30,IF(L146=6,27.5,IF(L146=7,25,IF(L146=8,22.5,0))))))))+IF(L146&lt;=8,0,IF(L146&lt;=16,19,IF(L146&lt;=24,13,0)))-IF(L146&lt;=8,0,IF(L146&lt;=16,(L146-9)*0.425,IF(L146&lt;=24,(L146-17)*0.425,0))),0)+IF(F146="JPČ",IF(L146=1,68,IF(L146=2,47.6,IF(L146=3,36,IF(L146=4,26,IF(L146=5,24,IF(L146=6,22,IF(L146=7,20,IF(L146=8,18,0))))))))+IF(L146&lt;=8,0,IF(L146&lt;=16,13,IF(L146&lt;=24,9,0)))-IF(L146&lt;=8,0,IF(L146&lt;=16,(L146-9)*0.34,IF(L146&lt;=24,(L146-17)*0.34,0))),0)+IF(F146="JEČ",IF(L146=1,34,IF(L146=2,26.04,IF(L146=3,20.6,IF(L146=4,12,IF(L146=5,11,IF(L146=6,10,IF(L146=7,9,IF(L146=8,8,0))))))))+IF(L146&lt;=8,0,IF(L146&lt;=16,6,0))-IF(L146&lt;=8,0,IF(L146&lt;=16,(L146-9)*0.17,0)),0)+IF(F146="JEOF",IF(L146=1,34,IF(L146=2,26.04,IF(L146=3,20.6,IF(L146=4,12,IF(L146=5,11,IF(L146=6,10,IF(L146=7,9,IF(L146=8,8,0))))))))+IF(L146&lt;=8,0,IF(L146&lt;=16,6,0))-IF(L146&lt;=8,0,IF(L146&lt;=16,(L146-9)*0.17,0)),0)+IF(F146="JnPČ",IF(L146=1,51,IF(L146=2,35.7,IF(L146=3,27,IF(L146=4,19.5,IF(L146=5,18,IF(L146=6,16.5,IF(L146=7,15,IF(L146=8,13.5,0))))))))+IF(L146&lt;=8,0,IF(L146&lt;=16,10,0))-IF(L146&lt;=8,0,IF(L146&lt;=16,(L146-9)*0.255,0)),0)+IF(F146="JnEČ",IF(L146=1,25.5,IF(L146=2,19.53,IF(L146=3,15.48,IF(L146=4,9,IF(L146=5,8.25,IF(L146=6,7.5,IF(L146=7,6.75,IF(L146=8,6,0))))))))+IF(L146&lt;=8,0,IF(L146&lt;=16,5,0))-IF(L146&lt;=8,0,IF(L146&lt;=16,(L146-9)*0.1275,0)),0)+IF(F146="JčPČ",IF(L146=1,21.25,IF(L146=2,14.5,IF(L146=3,11.5,IF(L146=4,7,IF(L146=5,6.5,IF(L146=6,6,IF(L146=7,5.5,IF(L146=8,5,0))))))))+IF(L146&lt;=8,0,IF(L146&lt;=16,4,0))-IF(L146&lt;=8,0,IF(L146&lt;=16,(L146-9)*0.10625,0)),0)+IF(F146="JčEČ",IF(L146=1,17,IF(L146=2,13.02,IF(L146=3,10.32,IF(L146=4,6,IF(L146=5,5.5,IF(L146=6,5,IF(L146=7,4.5,IF(L146=8,4,0))))))))+IF(L146&lt;=8,0,IF(L146&lt;=16,3,0))-IF(L146&lt;=8,0,IF(L146&lt;=16,(L146-9)*0.085,0)),0)+IF(F146="NEAK",IF(L146=1,11.48,IF(L146=2,8.79,IF(L146=3,6.97,IF(L146=4,4.05,IF(L146=5,3.71,IF(L146=6,3.38,IF(L146=7,3.04,IF(L146=8,2.7,0))))))))+IF(L146&lt;=8,0,IF(L146&lt;=16,2,IF(L146&lt;=24,1.3,0)))-IF(L146&lt;=8,0,IF(L146&lt;=16,(L146-9)*0.0574,IF(L146&lt;=24,(L146-17)*0.0574,0))),0))*IF(L146&lt;4,1,IF(OR(F146="PČ",F146="PŽ",F146="PT"),IF(J146&lt;32,J146/32,1),1))* IF(L146&lt;4,1,IF(OR(F146="EČ",F146="EŽ",F146="JOŽ",F146="JPČ",F146="NEAK"),IF(J146&lt;24,J146/24,1),1))*IF(L146&lt;4,1,IF(OR(F146="PČneol",F146="JEČ",F146="JEOF",F146="JnPČ",F146="JnEČ",F146="JčPČ",F146="JčEČ"),IF(J146&lt;16,J146/16,1),1))*IF(L146&lt;4,1,IF(F146="EČneol",IF(J146&lt;8,J146/8,1),1))</f>
        <v>3.6437499999999998</v>
      </c>
      <c r="O146" s="12">
        <f t="shared" ref="O146:O162" si="75">IF(F146="OŽ",N146,IF(H146="Ne",IF(J146*0.3&lt;=J146-L146,N146,0),IF(J146*0.1&lt;=J146-L146,N146,0)))</f>
        <v>0</v>
      </c>
      <c r="P146" s="5">
        <f t="shared" ref="P146:P162" si="76">IF(O146=0,0,IF(F146="OŽ",IF(L146&gt;47,0,IF(J146&gt;47,(48-L146)*1.836,((48-L146)-(48-J146))*1.836)),0)+IF(F146="PČ",IF(L146&gt;31,0,IF(J146&gt;31,(32-L146)*1.347,((32-L146)-(32-J146))*1.347)),0)+ IF(F146="PČneol",IF(L146&gt;15,0,IF(J146&gt;15,(16-L146)*0.255,((16-L146)-(16-J146))*0.255)),0)+IF(F146="PŽ",IF(L146&gt;31,0,IF(J146&gt;31,(32-L146)*0.255,((32-L146)-(32-J146))*0.255)),0)+IF(F146="EČ",IF(L146&gt;23,0,IF(J146&gt;23,(24-L146)*0.612,((24-L146)-(24-J146))*0.612)),0)+IF(F146="EČneol",IF(L146&gt;7,0,IF(J146&gt;7,(8-L146)*0.204,((8-L146)-(8-J146))*0.204)),0)+IF(F146="EŽ",IF(L146&gt;23,0,IF(J146&gt;23,(24-L146)*0.204,((24-L146)-(24-J146))*0.204)),0)+IF(F146="PT",IF(L146&gt;31,0,IF(J146&gt;31,(32-L146)*0.204,((32-L146)-(32-J146))*0.204)),0)+IF(F146="JOŽ",IF(L146&gt;23,0,IF(J146&gt;23,(24-L146)*0.255,((24-L146)-(24-J146))*0.255)),0)+IF(F146="JPČ",IF(L146&gt;23,0,IF(J146&gt;23,(24-L146)*0.204,((24-L146)-(24-J146))*0.204)),0)+IF(F146="JEČ",IF(L146&gt;15,0,IF(J146&gt;15,(16-L146)*0.102,((16-L146)-(16-J146))*0.102)),0)+IF(F146="JEOF",IF(L146&gt;15,0,IF(J146&gt;15,(16-L146)*0.102,((16-L146)-(16-J146))*0.102)),0)+IF(F146="JnPČ",IF(L146&gt;15,0,IF(J146&gt;15,(16-L146)*0.153,((16-L146)-(16-J146))*0.153)),0)+IF(F146="JnEČ",IF(L146&gt;15,0,IF(J146&gt;15,(16-L146)*0.0765,((16-L146)-(16-J146))*0.0765)),0)+IF(F146="JčPČ",IF(L146&gt;15,0,IF(J146&gt;15,(16-L146)*0.06375,((16-L146)-(16-J146))*0.06375)),0)+IF(F146="JčEČ",IF(L146&gt;15,0,IF(J146&gt;15,(16-L146)*0.051,((16-L146)-(16-J146))*0.051)),0)+IF(F146="NEAK",IF(L146&gt;23,0,IF(J146&gt;23,(24-L146)*0.03444,((24-L146)-(24-J146))*0.03444)),0))</f>
        <v>0</v>
      </c>
      <c r="Q146" s="14">
        <f t="shared" ref="Q146:Q162" si="77">IF(ISERROR(P146*100/N146),0,(P146*100/N146))</f>
        <v>0</v>
      </c>
      <c r="R146" s="13">
        <f t="shared" ref="R146:R162" si="78">IF(Q146&lt;=30,O146+P146,O146+O146*0.3)*IF(G146=1,0.4,IF(G146=2,0.75,IF(G146="1 (kas 4 m. 1 k. nerengiamos)",0.52,1)))*IF(D146="olimpinė",1,IF(M146="Ne",0.5,1))*IF(D146="olimpinė",1,IF(J146&lt;8,0,1))*E146*IF(D146="olimpinė",1,IF(K146&lt;16,0,1))*IF(I146&lt;=1,1,1/I146)*IF(OR(A19="Lietuvos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0</v>
      </c>
    </row>
    <row r="147" spans="1:18" s="11" customFormat="1" ht="15" hidden="1" customHeight="1">
      <c r="A147" s="36">
        <v>5</v>
      </c>
      <c r="B147" s="36" t="s">
        <v>155</v>
      </c>
      <c r="C147" s="15" t="s">
        <v>139</v>
      </c>
      <c r="D147" s="36" t="s">
        <v>101</v>
      </c>
      <c r="E147" s="36">
        <v>1</v>
      </c>
      <c r="F147" s="36" t="s">
        <v>137</v>
      </c>
      <c r="G147" s="36">
        <v>1</v>
      </c>
      <c r="H147" s="36" t="s">
        <v>103</v>
      </c>
      <c r="I147" s="36"/>
      <c r="J147" s="36">
        <v>10</v>
      </c>
      <c r="K147" s="36">
        <v>9</v>
      </c>
      <c r="L147" s="36">
        <v>10</v>
      </c>
      <c r="M147" s="36" t="s">
        <v>108</v>
      </c>
      <c r="N147" s="4">
        <f t="shared" si="74"/>
        <v>3.6437499999999998</v>
      </c>
      <c r="O147" s="12">
        <f t="shared" si="75"/>
        <v>0</v>
      </c>
      <c r="P147" s="5">
        <f t="shared" si="76"/>
        <v>0</v>
      </c>
      <c r="Q147" s="14">
        <f t="shared" si="77"/>
        <v>0</v>
      </c>
      <c r="R147" s="13">
        <f t="shared" si="78"/>
        <v>0</v>
      </c>
    </row>
    <row r="148" spans="1:18" s="11" customFormat="1" ht="15" hidden="1" customHeight="1">
      <c r="A148" s="36">
        <v>6</v>
      </c>
      <c r="B148" s="36" t="s">
        <v>155</v>
      </c>
      <c r="C148" s="15" t="s">
        <v>139</v>
      </c>
      <c r="D148" s="36" t="s">
        <v>104</v>
      </c>
      <c r="E148" s="36">
        <v>1</v>
      </c>
      <c r="F148" s="36" t="s">
        <v>137</v>
      </c>
      <c r="G148" s="36">
        <v>1</v>
      </c>
      <c r="H148" s="36" t="s">
        <v>103</v>
      </c>
      <c r="I148" s="36"/>
      <c r="J148" s="36">
        <v>10</v>
      </c>
      <c r="K148" s="36">
        <v>9</v>
      </c>
      <c r="L148" s="36">
        <v>10</v>
      </c>
      <c r="M148" s="36" t="s">
        <v>108</v>
      </c>
      <c r="N148" s="4">
        <f t="shared" si="74"/>
        <v>3.6437499999999998</v>
      </c>
      <c r="O148" s="12">
        <f t="shared" si="75"/>
        <v>0</v>
      </c>
      <c r="P148" s="5">
        <f t="shared" si="76"/>
        <v>0</v>
      </c>
      <c r="Q148" s="14">
        <f t="shared" si="77"/>
        <v>0</v>
      </c>
      <c r="R148" s="13">
        <f t="shared" si="78"/>
        <v>0</v>
      </c>
    </row>
    <row r="149" spans="1:18" s="11" customFormat="1" ht="15" hidden="1" customHeight="1">
      <c r="A149" s="36">
        <v>7</v>
      </c>
      <c r="B149" s="36" t="s">
        <v>114</v>
      </c>
      <c r="C149" s="15" t="s">
        <v>115</v>
      </c>
      <c r="D149" s="36" t="s">
        <v>101</v>
      </c>
      <c r="E149" s="36">
        <v>1</v>
      </c>
      <c r="F149" s="36" t="s">
        <v>137</v>
      </c>
      <c r="G149" s="36">
        <v>1</v>
      </c>
      <c r="H149" s="36" t="s">
        <v>103</v>
      </c>
      <c r="I149" s="36"/>
      <c r="J149" s="36">
        <v>15</v>
      </c>
      <c r="K149" s="36">
        <v>13</v>
      </c>
      <c r="L149" s="36">
        <v>13</v>
      </c>
      <c r="M149" s="36" t="s">
        <v>108</v>
      </c>
      <c r="N149" s="4">
        <f t="shared" si="74"/>
        <v>4.9875000000000007</v>
      </c>
      <c r="O149" s="12">
        <f t="shared" si="75"/>
        <v>0</v>
      </c>
      <c r="P149" s="5">
        <f t="shared" si="76"/>
        <v>0</v>
      </c>
      <c r="Q149" s="14">
        <f t="shared" si="77"/>
        <v>0</v>
      </c>
      <c r="R149" s="13">
        <f t="shared" si="78"/>
        <v>0</v>
      </c>
    </row>
    <row r="150" spans="1:18" s="11" customFormat="1" ht="15" hidden="1" customHeight="1">
      <c r="A150" s="36">
        <v>8</v>
      </c>
      <c r="B150" s="36" t="s">
        <v>114</v>
      </c>
      <c r="C150" s="15" t="s">
        <v>115</v>
      </c>
      <c r="D150" s="36" t="s">
        <v>101</v>
      </c>
      <c r="E150" s="36">
        <v>1</v>
      </c>
      <c r="F150" s="36" t="s">
        <v>137</v>
      </c>
      <c r="G150" s="36">
        <v>1</v>
      </c>
      <c r="H150" s="36" t="s">
        <v>103</v>
      </c>
      <c r="I150" s="36"/>
      <c r="J150" s="36">
        <v>15</v>
      </c>
      <c r="K150" s="36">
        <v>13</v>
      </c>
      <c r="L150" s="36">
        <v>13</v>
      </c>
      <c r="M150" s="36" t="s">
        <v>108</v>
      </c>
      <c r="N150" s="4">
        <f t="shared" si="74"/>
        <v>4.9875000000000007</v>
      </c>
      <c r="O150" s="12">
        <f t="shared" si="75"/>
        <v>0</v>
      </c>
      <c r="P150" s="5">
        <f t="shared" si="76"/>
        <v>0</v>
      </c>
      <c r="Q150" s="14">
        <f t="shared" si="77"/>
        <v>0</v>
      </c>
      <c r="R150" s="13">
        <f t="shared" si="78"/>
        <v>0</v>
      </c>
    </row>
    <row r="151" spans="1:18" s="11" customFormat="1" ht="15" hidden="1" customHeight="1">
      <c r="A151" s="36">
        <v>9</v>
      </c>
      <c r="B151" s="36" t="s">
        <v>114</v>
      </c>
      <c r="C151" s="15" t="s">
        <v>115</v>
      </c>
      <c r="D151" s="36" t="s">
        <v>104</v>
      </c>
      <c r="E151" s="36">
        <v>1</v>
      </c>
      <c r="F151" s="36" t="s">
        <v>137</v>
      </c>
      <c r="G151" s="36">
        <v>1</v>
      </c>
      <c r="H151" s="36" t="s">
        <v>103</v>
      </c>
      <c r="I151" s="36"/>
      <c r="J151" s="36">
        <v>15</v>
      </c>
      <c r="K151" s="36">
        <v>13</v>
      </c>
      <c r="L151" s="36">
        <v>13</v>
      </c>
      <c r="M151" s="36" t="s">
        <v>108</v>
      </c>
      <c r="N151" s="4">
        <f t="shared" si="74"/>
        <v>4.9875000000000007</v>
      </c>
      <c r="O151" s="12">
        <f t="shared" si="75"/>
        <v>0</v>
      </c>
      <c r="P151" s="5">
        <f t="shared" si="76"/>
        <v>0</v>
      </c>
      <c r="Q151" s="14">
        <f t="shared" si="77"/>
        <v>0</v>
      </c>
      <c r="R151" s="13">
        <f t="shared" si="78"/>
        <v>0</v>
      </c>
    </row>
    <row r="152" spans="1:18" s="11" customFormat="1" ht="15" hidden="1" customHeight="1">
      <c r="A152" s="36">
        <v>10</v>
      </c>
      <c r="B152" s="36" t="s">
        <v>159</v>
      </c>
      <c r="C152" s="15" t="s">
        <v>115</v>
      </c>
      <c r="D152" s="36" t="s">
        <v>101</v>
      </c>
      <c r="E152" s="36">
        <v>1</v>
      </c>
      <c r="F152" s="36" t="s">
        <v>137</v>
      </c>
      <c r="G152" s="36">
        <v>1</v>
      </c>
      <c r="H152" s="36" t="s">
        <v>103</v>
      </c>
      <c r="I152" s="36"/>
      <c r="J152" s="36">
        <v>15</v>
      </c>
      <c r="K152" s="36">
        <v>13</v>
      </c>
      <c r="L152" s="36">
        <v>14</v>
      </c>
      <c r="M152" s="36" t="s">
        <v>108</v>
      </c>
      <c r="N152" s="4">
        <f t="shared" si="74"/>
        <v>4.828125</v>
      </c>
      <c r="O152" s="12">
        <f t="shared" si="75"/>
        <v>0</v>
      </c>
      <c r="P152" s="5">
        <f t="shared" si="76"/>
        <v>0</v>
      </c>
      <c r="Q152" s="14">
        <f t="shared" si="77"/>
        <v>0</v>
      </c>
      <c r="R152" s="13">
        <f t="shared" si="78"/>
        <v>0</v>
      </c>
    </row>
    <row r="153" spans="1:18" s="11" customFormat="1" ht="15" hidden="1" customHeight="1">
      <c r="A153" s="36">
        <v>11</v>
      </c>
      <c r="B153" s="36" t="s">
        <v>159</v>
      </c>
      <c r="C153" s="15" t="s">
        <v>115</v>
      </c>
      <c r="D153" s="36" t="s">
        <v>101</v>
      </c>
      <c r="E153" s="36">
        <v>1</v>
      </c>
      <c r="F153" s="36" t="s">
        <v>137</v>
      </c>
      <c r="G153" s="36">
        <v>1</v>
      </c>
      <c r="H153" s="36" t="s">
        <v>103</v>
      </c>
      <c r="I153" s="36"/>
      <c r="J153" s="36">
        <v>15</v>
      </c>
      <c r="K153" s="36">
        <v>13</v>
      </c>
      <c r="L153" s="36">
        <v>14</v>
      </c>
      <c r="M153" s="36" t="s">
        <v>108</v>
      </c>
      <c r="N153" s="4">
        <f t="shared" si="74"/>
        <v>4.828125</v>
      </c>
      <c r="O153" s="12">
        <f t="shared" si="75"/>
        <v>0</v>
      </c>
      <c r="P153" s="5">
        <f t="shared" si="76"/>
        <v>0</v>
      </c>
      <c r="Q153" s="14">
        <f t="shared" si="77"/>
        <v>0</v>
      </c>
      <c r="R153" s="13">
        <f t="shared" si="78"/>
        <v>0</v>
      </c>
    </row>
    <row r="154" spans="1:18" s="11" customFormat="1" ht="15" hidden="1" customHeight="1">
      <c r="A154" s="36">
        <v>12</v>
      </c>
      <c r="B154" s="36" t="s">
        <v>159</v>
      </c>
      <c r="C154" s="15" t="s">
        <v>115</v>
      </c>
      <c r="D154" s="36" t="s">
        <v>104</v>
      </c>
      <c r="E154" s="36">
        <v>1</v>
      </c>
      <c r="F154" s="36" t="s">
        <v>137</v>
      </c>
      <c r="G154" s="36">
        <v>1</v>
      </c>
      <c r="H154" s="36" t="s">
        <v>103</v>
      </c>
      <c r="I154" s="36"/>
      <c r="J154" s="36">
        <v>15</v>
      </c>
      <c r="K154" s="36">
        <v>13</v>
      </c>
      <c r="L154" s="36">
        <v>14</v>
      </c>
      <c r="M154" s="36" t="s">
        <v>108</v>
      </c>
      <c r="N154" s="4">
        <f t="shared" si="74"/>
        <v>4.828125</v>
      </c>
      <c r="O154" s="12">
        <f t="shared" si="75"/>
        <v>0</v>
      </c>
      <c r="P154" s="5">
        <f t="shared" si="76"/>
        <v>0</v>
      </c>
      <c r="Q154" s="14">
        <f t="shared" si="77"/>
        <v>0</v>
      </c>
      <c r="R154" s="13">
        <f t="shared" si="78"/>
        <v>0</v>
      </c>
    </row>
    <row r="155" spans="1:18" s="11" customFormat="1" ht="15" hidden="1" customHeight="1">
      <c r="A155" s="36">
        <v>13</v>
      </c>
      <c r="B155" s="36" t="s">
        <v>160</v>
      </c>
      <c r="C155" s="15" t="s">
        <v>118</v>
      </c>
      <c r="D155" s="36" t="s">
        <v>101</v>
      </c>
      <c r="E155" s="36">
        <v>1</v>
      </c>
      <c r="F155" s="36" t="s">
        <v>137</v>
      </c>
      <c r="G155" s="36">
        <v>1</v>
      </c>
      <c r="H155" s="36" t="s">
        <v>103</v>
      </c>
      <c r="I155" s="36"/>
      <c r="J155" s="36">
        <v>17</v>
      </c>
      <c r="K155" s="36">
        <v>14</v>
      </c>
      <c r="L155" s="36">
        <v>10</v>
      </c>
      <c r="M155" s="36" t="s">
        <v>108</v>
      </c>
      <c r="N155" s="4">
        <f t="shared" si="74"/>
        <v>5.83</v>
      </c>
      <c r="O155" s="12">
        <f t="shared" si="75"/>
        <v>5.83</v>
      </c>
      <c r="P155" s="5">
        <f t="shared" si="76"/>
        <v>0.61199999999999999</v>
      </c>
      <c r="Q155" s="14">
        <f t="shared" si="77"/>
        <v>10.497427101200685</v>
      </c>
      <c r="R155" s="13">
        <f t="shared" si="78"/>
        <v>0</v>
      </c>
    </row>
    <row r="156" spans="1:18" s="11" customFormat="1" ht="15" hidden="1" customHeight="1">
      <c r="A156" s="36">
        <v>14</v>
      </c>
      <c r="B156" s="36" t="s">
        <v>160</v>
      </c>
      <c r="C156" s="15" t="s">
        <v>118</v>
      </c>
      <c r="D156" s="36" t="s">
        <v>101</v>
      </c>
      <c r="E156" s="36">
        <v>1</v>
      </c>
      <c r="F156" s="36" t="s">
        <v>137</v>
      </c>
      <c r="G156" s="36">
        <v>1</v>
      </c>
      <c r="H156" s="36" t="s">
        <v>103</v>
      </c>
      <c r="I156" s="36"/>
      <c r="J156" s="36">
        <v>17</v>
      </c>
      <c r="K156" s="36">
        <v>14</v>
      </c>
      <c r="L156" s="36">
        <v>12</v>
      </c>
      <c r="M156" s="36" t="s">
        <v>108</v>
      </c>
      <c r="N156" s="4">
        <f t="shared" si="74"/>
        <v>5.49</v>
      </c>
      <c r="O156" s="12">
        <f t="shared" si="75"/>
        <v>0</v>
      </c>
      <c r="P156" s="5">
        <f t="shared" si="76"/>
        <v>0</v>
      </c>
      <c r="Q156" s="14">
        <f t="shared" si="77"/>
        <v>0</v>
      </c>
      <c r="R156" s="13">
        <f t="shared" si="78"/>
        <v>0</v>
      </c>
    </row>
    <row r="157" spans="1:18" s="11" customFormat="1" ht="15" hidden="1" customHeight="1">
      <c r="A157" s="36">
        <v>15</v>
      </c>
      <c r="B157" s="36" t="s">
        <v>160</v>
      </c>
      <c r="C157" s="15" t="s">
        <v>118</v>
      </c>
      <c r="D157" s="36" t="s">
        <v>104</v>
      </c>
      <c r="E157" s="36">
        <v>1</v>
      </c>
      <c r="F157" s="36" t="s">
        <v>137</v>
      </c>
      <c r="G157" s="36">
        <v>1</v>
      </c>
      <c r="H157" s="36" t="s">
        <v>103</v>
      </c>
      <c r="I157" s="36"/>
      <c r="J157" s="36">
        <v>17</v>
      </c>
      <c r="K157" s="36">
        <v>14</v>
      </c>
      <c r="L157" s="36">
        <v>12</v>
      </c>
      <c r="M157" s="36" t="s">
        <v>108</v>
      </c>
      <c r="N157" s="4">
        <f t="shared" si="74"/>
        <v>5.49</v>
      </c>
      <c r="O157" s="12">
        <f t="shared" si="75"/>
        <v>0</v>
      </c>
      <c r="P157" s="5">
        <f t="shared" si="76"/>
        <v>0</v>
      </c>
      <c r="Q157" s="14">
        <f t="shared" si="77"/>
        <v>0</v>
      </c>
      <c r="R157" s="13">
        <f t="shared" si="78"/>
        <v>0</v>
      </c>
    </row>
    <row r="158" spans="1:18" s="11" customFormat="1" ht="15" hidden="1" customHeight="1">
      <c r="A158" s="36">
        <v>16</v>
      </c>
      <c r="B158" s="36" t="s">
        <v>161</v>
      </c>
      <c r="C158" s="15" t="s">
        <v>118</v>
      </c>
      <c r="D158" s="36" t="s">
        <v>101</v>
      </c>
      <c r="E158" s="36">
        <v>1</v>
      </c>
      <c r="F158" s="36" t="s">
        <v>137</v>
      </c>
      <c r="G158" s="36">
        <v>1</v>
      </c>
      <c r="H158" s="36" t="s">
        <v>103</v>
      </c>
      <c r="I158" s="36"/>
      <c r="J158" s="36">
        <v>17</v>
      </c>
      <c r="K158" s="36">
        <v>14</v>
      </c>
      <c r="L158" s="36">
        <v>15</v>
      </c>
      <c r="M158" s="36" t="s">
        <v>108</v>
      </c>
      <c r="N158" s="4">
        <f t="shared" si="74"/>
        <v>4.9800000000000004</v>
      </c>
      <c r="O158" s="12">
        <f t="shared" si="75"/>
        <v>0</v>
      </c>
      <c r="P158" s="5">
        <f t="shared" si="76"/>
        <v>0</v>
      </c>
      <c r="Q158" s="14">
        <f t="shared" si="77"/>
        <v>0</v>
      </c>
      <c r="R158" s="13">
        <f t="shared" si="78"/>
        <v>0</v>
      </c>
    </row>
    <row r="159" spans="1:18" s="11" customFormat="1" ht="15" hidden="1" customHeight="1">
      <c r="A159" s="36">
        <v>17</v>
      </c>
      <c r="B159" s="36" t="s">
        <v>161</v>
      </c>
      <c r="C159" s="15" t="s">
        <v>118</v>
      </c>
      <c r="D159" s="36" t="s">
        <v>101</v>
      </c>
      <c r="E159" s="36">
        <v>1</v>
      </c>
      <c r="F159" s="36" t="s">
        <v>137</v>
      </c>
      <c r="G159" s="36">
        <v>1</v>
      </c>
      <c r="H159" s="36" t="s">
        <v>103</v>
      </c>
      <c r="I159" s="36"/>
      <c r="J159" s="36">
        <v>17</v>
      </c>
      <c r="K159" s="36">
        <v>14</v>
      </c>
      <c r="L159" s="36">
        <v>15</v>
      </c>
      <c r="M159" s="36" t="s">
        <v>108</v>
      </c>
      <c r="N159" s="4">
        <f t="shared" si="74"/>
        <v>4.9800000000000004</v>
      </c>
      <c r="O159" s="12">
        <f t="shared" si="75"/>
        <v>0</v>
      </c>
      <c r="P159" s="5">
        <f t="shared" si="76"/>
        <v>0</v>
      </c>
      <c r="Q159" s="14">
        <f t="shared" si="77"/>
        <v>0</v>
      </c>
      <c r="R159" s="13">
        <f t="shared" si="78"/>
        <v>0</v>
      </c>
    </row>
    <row r="160" spans="1:18" s="11" customFormat="1" ht="15" hidden="1" customHeight="1">
      <c r="A160" s="36">
        <v>18</v>
      </c>
      <c r="B160" s="36" t="s">
        <v>161</v>
      </c>
      <c r="C160" s="15" t="s">
        <v>118</v>
      </c>
      <c r="D160" s="36" t="s">
        <v>104</v>
      </c>
      <c r="E160" s="36">
        <v>1</v>
      </c>
      <c r="F160" s="36" t="s">
        <v>137</v>
      </c>
      <c r="G160" s="36">
        <v>1</v>
      </c>
      <c r="H160" s="36" t="s">
        <v>103</v>
      </c>
      <c r="I160" s="36"/>
      <c r="J160" s="36">
        <v>17</v>
      </c>
      <c r="K160" s="36">
        <v>14</v>
      </c>
      <c r="L160" s="36">
        <v>15</v>
      </c>
      <c r="M160" s="36" t="s">
        <v>108</v>
      </c>
      <c r="N160" s="4">
        <f t="shared" si="74"/>
        <v>4.9800000000000004</v>
      </c>
      <c r="O160" s="12">
        <f t="shared" si="75"/>
        <v>0</v>
      </c>
      <c r="P160" s="5">
        <f t="shared" si="76"/>
        <v>0</v>
      </c>
      <c r="Q160" s="14">
        <f t="shared" si="77"/>
        <v>0</v>
      </c>
      <c r="R160" s="13">
        <f t="shared" si="78"/>
        <v>0</v>
      </c>
    </row>
    <row r="161" spans="1:18" s="11" customFormat="1" ht="15" hidden="1" customHeight="1">
      <c r="A161" s="36">
        <v>19</v>
      </c>
      <c r="B161" s="36" t="s">
        <v>121</v>
      </c>
      <c r="C161" s="15" t="s">
        <v>106</v>
      </c>
      <c r="D161" s="36" t="s">
        <v>101</v>
      </c>
      <c r="E161" s="36">
        <v>1</v>
      </c>
      <c r="F161" s="36" t="s">
        <v>137</v>
      </c>
      <c r="G161" s="36">
        <v>1</v>
      </c>
      <c r="H161" s="36" t="s">
        <v>103</v>
      </c>
      <c r="I161" s="36"/>
      <c r="J161" s="36">
        <v>10</v>
      </c>
      <c r="K161" s="36">
        <v>10</v>
      </c>
      <c r="L161" s="36">
        <v>7</v>
      </c>
      <c r="M161" s="36" t="s">
        <v>108</v>
      </c>
      <c r="N161" s="4">
        <f t="shared" si="74"/>
        <v>5.625</v>
      </c>
      <c r="O161" s="12">
        <f t="shared" si="75"/>
        <v>5.625</v>
      </c>
      <c r="P161" s="5">
        <f t="shared" si="76"/>
        <v>0.30599999999999999</v>
      </c>
      <c r="Q161" s="14">
        <f t="shared" si="77"/>
        <v>5.4399999999999995</v>
      </c>
      <c r="R161" s="13">
        <f t="shared" si="78"/>
        <v>0</v>
      </c>
    </row>
    <row r="162" spans="1:18" s="11" customFormat="1" ht="15" hidden="1" customHeight="1">
      <c r="A162" s="36">
        <v>20</v>
      </c>
      <c r="B162" s="36" t="s">
        <v>121</v>
      </c>
      <c r="C162" s="15" t="s">
        <v>106</v>
      </c>
      <c r="D162" s="36" t="s">
        <v>101</v>
      </c>
      <c r="E162" s="36">
        <v>1</v>
      </c>
      <c r="F162" s="36" t="s">
        <v>137</v>
      </c>
      <c r="G162" s="36">
        <v>1</v>
      </c>
      <c r="H162" s="36" t="s">
        <v>103</v>
      </c>
      <c r="I162" s="36"/>
      <c r="J162" s="36">
        <v>10</v>
      </c>
      <c r="K162" s="36">
        <v>10</v>
      </c>
      <c r="L162" s="36">
        <v>10</v>
      </c>
      <c r="M162" s="36" t="s">
        <v>108</v>
      </c>
      <c r="N162" s="4">
        <f t="shared" si="74"/>
        <v>3.6437499999999998</v>
      </c>
      <c r="O162" s="12">
        <f t="shared" si="75"/>
        <v>0</v>
      </c>
      <c r="P162" s="5">
        <f t="shared" si="76"/>
        <v>0</v>
      </c>
      <c r="Q162" s="14">
        <f t="shared" si="77"/>
        <v>0</v>
      </c>
      <c r="R162" s="13">
        <f t="shared" si="78"/>
        <v>0</v>
      </c>
    </row>
    <row r="163" spans="1:18" ht="15" hidden="1" customHeight="1">
      <c r="A163" s="36">
        <v>21</v>
      </c>
      <c r="B163" s="36" t="s">
        <v>121</v>
      </c>
      <c r="C163" s="15" t="s">
        <v>106</v>
      </c>
      <c r="D163" s="36" t="s">
        <v>104</v>
      </c>
      <c r="E163" s="36">
        <v>1</v>
      </c>
      <c r="F163" s="36" t="s">
        <v>137</v>
      </c>
      <c r="G163" s="36">
        <v>1</v>
      </c>
      <c r="H163" s="36" t="s">
        <v>103</v>
      </c>
      <c r="I163" s="36"/>
      <c r="J163" s="36">
        <v>10</v>
      </c>
      <c r="K163" s="36">
        <v>10</v>
      </c>
      <c r="L163" s="36">
        <v>8</v>
      </c>
      <c r="M163" s="36" t="s">
        <v>108</v>
      </c>
      <c r="N163" s="4">
        <f t="shared" si="71"/>
        <v>5</v>
      </c>
      <c r="O163" s="12">
        <f t="shared" si="70"/>
        <v>0</v>
      </c>
      <c r="P163" s="5">
        <f t="shared" si="72"/>
        <v>0</v>
      </c>
      <c r="Q163" s="14">
        <f t="shared" ref="Q163:Q169" si="79">IF(ISERROR(P163*100/N163),0,(P163*100/N163))</f>
        <v>0</v>
      </c>
      <c r="R163" s="13">
        <f>IF(Q163&lt;=30,O163+P163,O163+O163*0.3)*IF(G163=1,0.4,IF(G163=2,0.75,IF(G163="1 (kas 4 m. 1 k. nerengiamos)",0.52,1)))*IF(D163="olimpinė",1,IF(M163="Ne",0.5,1))*IF(D163="olimpinė",1,IF(J163&lt;8,0,1))*E163*IF(D163="olimpinė",1,IF(K163&lt;16,0,1))*IF(I163&lt;=1,1,1/I163)*IF(OR(A19="Lietuvos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0</v>
      </c>
    </row>
    <row r="164" spans="1:18" ht="15" hidden="1" customHeight="1">
      <c r="A164" s="36">
        <v>22</v>
      </c>
      <c r="B164" s="36" t="s">
        <v>162</v>
      </c>
      <c r="C164" s="15" t="s">
        <v>131</v>
      </c>
      <c r="D164" s="36" t="s">
        <v>101</v>
      </c>
      <c r="E164" s="36">
        <v>1</v>
      </c>
      <c r="F164" s="36" t="s">
        <v>137</v>
      </c>
      <c r="G164" s="36">
        <v>1</v>
      </c>
      <c r="H164" s="36" t="s">
        <v>103</v>
      </c>
      <c r="I164" s="36"/>
      <c r="J164" s="36">
        <v>10</v>
      </c>
      <c r="K164" s="36">
        <v>7</v>
      </c>
      <c r="L164" s="36">
        <v>8</v>
      </c>
      <c r="M164" s="36" t="s">
        <v>108</v>
      </c>
      <c r="N164" s="4">
        <f t="shared" si="71"/>
        <v>5</v>
      </c>
      <c r="O164" s="12">
        <f t="shared" si="70"/>
        <v>0</v>
      </c>
      <c r="P164" s="5">
        <f t="shared" si="72"/>
        <v>0</v>
      </c>
      <c r="Q164" s="14">
        <f t="shared" si="79"/>
        <v>0</v>
      </c>
      <c r="R164" s="13">
        <f>IF(Q164&lt;=30,O164+P164,O164+O164*0.3)*IF(G164=1,0.4,IF(G164=2,0.75,IF(G164="1 (kas 4 m. 1 k. nerengiamos)",0.52,1)))*IF(D164="olimpinė",1,IF(M164="Ne",0.5,1))*IF(D164="olimpinė",1,IF(J164&lt;8,0,1))*E164*IF(D164="olimpinė",1,IF(K164&lt;16,0,1))*IF(I164&lt;=1,1,1/I164)*IF(OR(A20="Lietuvos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165" spans="1:18" ht="15" hidden="1" customHeight="1">
      <c r="A165" s="36">
        <v>23</v>
      </c>
      <c r="B165" s="36" t="s">
        <v>162</v>
      </c>
      <c r="C165" s="15" t="s">
        <v>131</v>
      </c>
      <c r="D165" s="36" t="s">
        <v>101</v>
      </c>
      <c r="E165" s="36">
        <v>1</v>
      </c>
      <c r="F165" s="36" t="s">
        <v>137</v>
      </c>
      <c r="G165" s="36">
        <v>1</v>
      </c>
      <c r="H165" s="36" t="s">
        <v>103</v>
      </c>
      <c r="I165" s="36"/>
      <c r="J165" s="36">
        <v>10</v>
      </c>
      <c r="K165" s="36">
        <v>7</v>
      </c>
      <c r="L165" s="36">
        <v>8</v>
      </c>
      <c r="M165" s="36" t="s">
        <v>108</v>
      </c>
      <c r="N165" s="4">
        <f t="shared" si="71"/>
        <v>5</v>
      </c>
      <c r="O165" s="12">
        <f t="shared" si="70"/>
        <v>0</v>
      </c>
      <c r="P165" s="5">
        <f t="shared" si="72"/>
        <v>0</v>
      </c>
      <c r="Q165" s="14">
        <f t="shared" si="79"/>
        <v>0</v>
      </c>
      <c r="R165" s="13">
        <f>IF(Q165&lt;=30,O165+P165,O165+O165*0.3)*IF(G165=1,0.4,IF(G165=2,0.75,IF(G165="1 (kas 4 m. 1 k. nerengiamos)",0.52,1)))*IF(D165="olimpinė",1,IF(M165="Ne",0.5,1))*IF(D165="olimpinė",1,IF(J165&lt;8,0,1))*E165*IF(D165="olimpinė",1,IF(K165&lt;16,0,1))*IF(I165&lt;=1,1,1/I165)*IF(OR(A21="Lietuvos lengvosios atletikos federacija",A21="Lietuvos šaudymo sporto sąjunga"),1.01,1)*IF(OR(A21="Lietuvos dviračių sporto federacija",A21="Lietuvos biatlono federacija",A21=" Lietuvos nacionalinė slidinėjimo asociacija"),1.03,1)*IF(OR(A21="Lietuvos baidarių ir kanojų irklavimo federacija",A21="Lietuvos buriuotojų sąjunga",A21="Lietuvos irklavimo federacija"),1.04,1)*IF(OR(A21="Lietuvos aeroklubas",A21="Lietuvos automobilių sporto federacija",A21="Lietuvos motociklų sporto federacija",A21="Lietuvos motorlaivių federacija",A21="Lietuvos žirginio sporto federacija"),1.09,1)</f>
        <v>0</v>
      </c>
    </row>
    <row r="166" spans="1:18" ht="15" hidden="1" customHeight="1">
      <c r="A166" s="36">
        <v>24</v>
      </c>
      <c r="B166" s="36" t="s">
        <v>162</v>
      </c>
      <c r="C166" s="15" t="s">
        <v>131</v>
      </c>
      <c r="D166" s="36" t="s">
        <v>104</v>
      </c>
      <c r="E166" s="36">
        <v>1</v>
      </c>
      <c r="F166" s="36" t="s">
        <v>137</v>
      </c>
      <c r="G166" s="36">
        <v>1</v>
      </c>
      <c r="H166" s="36" t="s">
        <v>103</v>
      </c>
      <c r="I166" s="36"/>
      <c r="J166" s="36">
        <v>10</v>
      </c>
      <c r="K166" s="36">
        <v>7</v>
      </c>
      <c r="L166" s="36">
        <v>8</v>
      </c>
      <c r="M166" s="36" t="s">
        <v>108</v>
      </c>
      <c r="N166" s="4">
        <f t="shared" si="71"/>
        <v>5</v>
      </c>
      <c r="O166" s="12">
        <f t="shared" si="70"/>
        <v>0</v>
      </c>
      <c r="P166" s="5">
        <f t="shared" si="72"/>
        <v>0</v>
      </c>
      <c r="Q166" s="14">
        <f t="shared" si="79"/>
        <v>0</v>
      </c>
      <c r="R166" s="13">
        <f>IF(Q166&lt;=30,O166+P166,O166+O166*0.3)*IF(G166=1,0.4,IF(G166=2,0.75,IF(G166="1 (kas 4 m. 1 k. nerengiamos)",0.52,1)))*IF(D166="olimpinė",1,IF(M166="Ne",0.5,1))*IF(D166="olimpinė",1,IF(J166&lt;8,0,1))*E166*IF(D166="olimpinė",1,IF(K166&lt;16,0,1))*IF(I166&lt;=1,1,1/I166)*IF(OR(A22="Lietuvos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0</v>
      </c>
    </row>
    <row r="167" spans="1:18" ht="15" hidden="1" customHeight="1">
      <c r="A167" s="36">
        <v>25</v>
      </c>
      <c r="B167" s="36" t="s">
        <v>122</v>
      </c>
      <c r="C167" s="15" t="s">
        <v>131</v>
      </c>
      <c r="D167" s="36" t="s">
        <v>101</v>
      </c>
      <c r="E167" s="36">
        <v>1</v>
      </c>
      <c r="F167" s="36" t="s">
        <v>137</v>
      </c>
      <c r="G167" s="36">
        <v>1</v>
      </c>
      <c r="H167" s="36" t="s">
        <v>103</v>
      </c>
      <c r="I167" s="36"/>
      <c r="J167" s="36">
        <v>10</v>
      </c>
      <c r="K167" s="36">
        <v>7</v>
      </c>
      <c r="L167" s="36">
        <v>9</v>
      </c>
      <c r="M167" s="36" t="s">
        <v>108</v>
      </c>
      <c r="N167" s="4">
        <f t="shared" si="71"/>
        <v>3.75</v>
      </c>
      <c r="O167" s="12">
        <f t="shared" si="70"/>
        <v>0</v>
      </c>
      <c r="P167" s="5">
        <f t="shared" si="72"/>
        <v>0</v>
      </c>
      <c r="Q167" s="14">
        <f t="shared" si="79"/>
        <v>0</v>
      </c>
      <c r="R167" s="13">
        <f>IF(Q167&lt;=30,O167+P167,O167+O167*0.3)*IF(G167=1,0.4,IF(G167=2,0.75,IF(G167="1 (kas 4 m. 1 k. nerengiamos)",0.52,1)))*IF(D167="olimpinė",1,IF(M167="Ne",0.5,1))*IF(D167="olimpinė",1,IF(J167&lt;8,0,1))*E167*IF(D167="olimpinė",1,IF(K167&lt;16,0,1))*IF(I167&lt;=1,1,1/I167)*IF(OR(A140="Lietuvos lengvosios atletikos federacija",A140="Lietuvos šaudymo sporto sąjunga"),1.01,1)*IF(OR(A140="Lietuvos dviračių sporto federacija",A140="Lietuvos biatlono federacija",A140=" Lietuvos nacionalinė slidinėjimo asociacija"),1.03,1)*IF(OR(A140="Lietuvos baidarių ir kanojų irklavimo federacija",A140="Lietuvos buriuotojų sąjunga",A140="Lietuvos irklavimo federacija"),1.04,1)*IF(OR(A140="Lietuvos aeroklubas",A140="Lietuvos automobilių sporto federacija",A140="Lietuvos motociklų sporto federacija",A140="Lietuvos motorlaivių federacija",A140="Lietuvos žirginio sporto federacija"),1.09,1)</f>
        <v>0</v>
      </c>
    </row>
    <row r="168" spans="1:18" ht="15" hidden="1" customHeight="1">
      <c r="A168" s="36">
        <v>26</v>
      </c>
      <c r="B168" s="36" t="s">
        <v>122</v>
      </c>
      <c r="C168" s="15" t="s">
        <v>131</v>
      </c>
      <c r="D168" s="36" t="s">
        <v>101</v>
      </c>
      <c r="E168" s="36">
        <v>1</v>
      </c>
      <c r="F168" s="36" t="s">
        <v>137</v>
      </c>
      <c r="G168" s="36">
        <v>1</v>
      </c>
      <c r="H168" s="36" t="s">
        <v>103</v>
      </c>
      <c r="I168" s="36"/>
      <c r="J168" s="36">
        <v>10</v>
      </c>
      <c r="K168" s="36">
        <v>7</v>
      </c>
      <c r="L168" s="36">
        <v>10</v>
      </c>
      <c r="M168" s="36" t="s">
        <v>108</v>
      </c>
      <c r="N168" s="4">
        <f>(IF(F168="OŽ",IF(L168=1,612,IF(L168=2,473.76,IF(L168=3,380.16,IF(L168=4,201.6,IF(L168=5,187.2,IF(L168=6,172.8,IF(L168=7,165,IF(L168=8,160,0))))))))+IF(L168&lt;=8,0,IF(L168&lt;=16,153,IF(L168&lt;=24,120,IF(L168&lt;=32,89,IF(L168&lt;=48,58,0)))))-IF(L168&lt;=8,0,IF(L168&lt;=16,(L168-9)*3.06,IF(L168&lt;=24,(L168-17)*3.06,IF(L168&lt;=32,(L168-25)*3.06,IF(L168&lt;=48,(L168-33)*3.06,0))))),0)+IF(F168="PČ",IF(L168=1,449,IF(L168=2,314.6,IF(L168=3,238,IF(L168=4,172,IF(L168=5,159,IF(L168=6,145,IF(L168=7,132,IF(L168=8,119,0))))))))+IF(L168&lt;=8,0,IF(L168&lt;=16,88,IF(L168&lt;=24,55,IF(L168&lt;=32,22,0))))-IF(L168&lt;=8,0,IF(L168&lt;=16,(L168-9)*2.245,IF(L168&lt;=24,(L168-17)*2.245,IF(L168&lt;=32,(L168-25)*2.245,0)))),0)+IF(F168="PČneol",IF(L168=1,85,IF(L168=2,64.61,IF(L168=3,50.76,IF(L168=4,16.25,IF(L168=5,15,IF(L168=6,13.75,IF(L168=7,12.5,IF(L168=8,11.25,0))))))))+IF(L168&lt;=8,0,IF(L168&lt;=16,9,0))-IF(L168&lt;=8,0,IF(L168&lt;=16,(L168-9)*0.425,0)),0)+IF(F168="PŽ",IF(L168=1,85,IF(L168=2,59.5,IF(L168=3,45,IF(L168=4,32.5,IF(L168=5,30,IF(L168=6,27.5,IF(L168=7,25,IF(L168=8,22.5,0))))))))+IF(L168&lt;=8,0,IF(L168&lt;=16,19,IF(L168&lt;=24,13,IF(L168&lt;=32,8,0))))-IF(L168&lt;=8,0,IF(L168&lt;=16,(L168-9)*0.425,IF(L168&lt;=24,(L168-17)*0.425,IF(L168&lt;=32,(L168-25)*0.425,0)))),0)+IF(F168="EČ",IF(L168=1,204,IF(L168=2,156.24,IF(L168=3,123.84,IF(L168=4,72,IF(L168=5,66,IF(L168=6,60,IF(L168=7,54,IF(L168=8,48,0))))))))+IF(L168&lt;=8,0,IF(L168&lt;=16,40,IF(L168&lt;=24,25,0)))-IF(L168&lt;=8,0,IF(L168&lt;=16,(L168-9)*1.02,IF(L168&lt;=24,(L168-17)*1.02,0))),0)+IF(F168="EČneol",IF(L168=1,68,IF(L168=2,51.69,IF(L168=3,40.61,IF(L168=4,13,IF(L168=5,12,IF(L168=6,11,IF(L168=7,10,IF(L168=8,9,0)))))))))+IF(F168="EŽ",IF(L168=1,68,IF(L168=2,47.6,IF(L168=3,36,IF(L168=4,18,IF(L168=5,16.5,IF(L168=6,15,IF(L168=7,13.5,IF(L168=8,12,0))))))))+IF(L168&lt;=8,0,IF(L168&lt;=16,10,IF(L168&lt;=24,6,0)))-IF(L168&lt;=8,0,IF(L168&lt;=16,(L168-9)*0.34,IF(L168&lt;=24,(L168-17)*0.34,0))),0)+IF(F168="PT",IF(L168=1,68,IF(L168=2,52.08,IF(L168=3,41.28,IF(L168=4,24,IF(L168=5,22,IF(L168=6,20,IF(L168=7,18,IF(L168=8,16,0))))))))+IF(L168&lt;=8,0,IF(L168&lt;=16,13,IF(L168&lt;=24,9,IF(L168&lt;=32,4,0))))-IF(L168&lt;=8,0,IF(L168&lt;=16,(L168-9)*0.34,IF(L168&lt;=24,(L168-17)*0.34,IF(L168&lt;=32,(L168-25)*0.34,0)))),0)+IF(F168="JOŽ",IF(L168=1,85,IF(L168=2,59.5,IF(L168=3,45,IF(L168=4,32.5,IF(L168=5,30,IF(L168=6,27.5,IF(L168=7,25,IF(L168=8,22.5,0))))))))+IF(L168&lt;=8,0,IF(L168&lt;=16,19,IF(L168&lt;=24,13,0)))-IF(L168&lt;=8,0,IF(L168&lt;=16,(L168-9)*0.425,IF(L168&lt;=24,(L168-17)*0.425,0))),0)+IF(F168="JPČ",IF(L168=1,68,IF(L168=2,47.6,IF(L168=3,36,IF(L168=4,26,IF(L168=5,24,IF(L168=6,22,IF(L168=7,20,IF(L168=8,18,0))))))))+IF(L168&lt;=8,0,IF(L168&lt;=16,13,IF(L168&lt;=24,9,0)))-IF(L168&lt;=8,0,IF(L168&lt;=16,(L168-9)*0.34,IF(L168&lt;=24,(L168-17)*0.34,0))),0)+IF(F168="JEČ",IF(L168=1,34,IF(L168=2,26.04,IF(L168=3,20.6,IF(L168=4,12,IF(L168=5,11,IF(L168=6,10,IF(L168=7,9,IF(L168=8,8,0))))))))+IF(L168&lt;=8,0,IF(L168&lt;=16,6,0))-IF(L168&lt;=8,0,IF(L168&lt;=16,(L168-9)*0.17,0)),0)+IF(F168="JEOF",IF(L168=1,34,IF(L168=2,26.04,IF(L168=3,20.6,IF(L168=4,12,IF(L168=5,11,IF(L168=6,10,IF(L168=7,9,IF(L168=8,8,0))))))))+IF(L168&lt;=8,0,IF(L168&lt;=16,6,0))-IF(L168&lt;=8,0,IF(L168&lt;=16,(L168-9)*0.17,0)),0)+IF(F168="JnPČ",IF(L168=1,51,IF(L168=2,35.7,IF(L168=3,27,IF(L168=4,19.5,IF(L168=5,18,IF(L168=6,16.5,IF(L168=7,15,IF(L168=8,13.5,0))))))))+IF(L168&lt;=8,0,IF(L168&lt;=16,10,0))-IF(L168&lt;=8,0,IF(L168&lt;=16,(L168-9)*0.255,0)),0)+IF(F168="JnEČ",IF(L168=1,25.5,IF(L168=2,19.53,IF(L168=3,15.48,IF(L168=4,9,IF(L168=5,8.25,IF(L168=6,7.5,IF(L168=7,6.75,IF(L168=8,6,0))))))))+IF(L168&lt;=8,0,IF(L168&lt;=16,5,0))-IF(L168&lt;=8,0,IF(L168&lt;=16,(L168-9)*0.1275,0)),0)+IF(F168="JčPČ",IF(L168=1,21.25,IF(L168=2,14.5,IF(L168=3,11.5,IF(L168=4,7,IF(L168=5,6.5,IF(L168=6,6,IF(L168=7,5.5,IF(L168=8,5,0))))))))+IF(L168&lt;=8,0,IF(L168&lt;=16,4,0))-IF(L168&lt;=8,0,IF(L168&lt;=16,(L168-9)*0.10625,0)),0)+IF(F168="JčEČ",IF(L168=1,17,IF(L168=2,13.02,IF(L168=3,10.32,IF(L168=4,6,IF(L168=5,5.5,IF(L168=6,5,IF(L168=7,4.5,IF(L168=8,4,0))))))))+IF(L168&lt;=8,0,IF(L168&lt;=16,3,0))-IF(L168&lt;=8,0,IF(L168&lt;=16,(L168-9)*0.085,0)),0)+IF(F168="NEAK",IF(L168=1,11.48,IF(L168=2,8.79,IF(L168=3,6.97,IF(L168=4,4.05,IF(L168=5,3.71,IF(L168=6,3.38,IF(L168=7,3.04,IF(L168=8,2.7,0))))))))+IF(L168&lt;=8,0,IF(L168&lt;=16,2,IF(L168&lt;=24,1.3,0)))-IF(L168&lt;=8,0,IF(L168&lt;=16,(L168-9)*0.0574,IF(L168&lt;=24,(L168-17)*0.0574,0))),0))*IF(L168&lt;4,1,IF(OR(F168="PČ",F168="PŽ",F168="PT"),IF(J168&lt;32,J168/32,1),1))* IF(L168&lt;4,1,IF(OR(F168="EČ",F168="EŽ",F168="JOŽ",F168="JPČ",F168="NEAK"),IF(J168&lt;24,J168/24,1),1))*IF(L168&lt;4,1,IF(OR(F168="PČneol",F168="JEČ",F168="JEOF",F168="JnPČ",F168="JnEČ",F168="JčPČ",F168="JčEČ"),IF(J168&lt;16,J168/16,1),1))*IF(L168&lt;4,1,IF(F168="EČneol",IF(J168&lt;8,J168/8,1),1))</f>
        <v>3.6437499999999998</v>
      </c>
      <c r="O168" s="12">
        <f t="shared" si="70"/>
        <v>0</v>
      </c>
      <c r="P168" s="5">
        <f t="shared" si="72"/>
        <v>0</v>
      </c>
      <c r="Q168" s="14">
        <f t="shared" si="79"/>
        <v>0</v>
      </c>
      <c r="R168" s="13">
        <f>IF(Q168&lt;=30,O168+P168,O168+O168*0.3)*IF(G168=1,0.4,IF(G168=2,0.75,IF(G168="1 (kas 4 m. 1 k. nerengiamos)",0.52,1)))*IF(D168="olimpinė",1,IF(M168="Ne",0.5,1))*IF(D168="olimpinė",1,IF(J168&lt;8,0,1))*E168*IF(D168="olimpinė",1,IF(K168&lt;16,0,1))*IF(I168&lt;=1,1,1/I168)*IF(OR(A141="Lietuvos lengvosios atletikos federacija",A141="Lietuvos šaudymo sporto sąjunga"),1.01,1)*IF(OR(A141="Lietuvos dviračių sporto federacija",A141="Lietuvos biatlono federacija",A141=" Lietuvos nacionalinė slidinėjimo asociacija"),1.03,1)*IF(OR(A141="Lietuvos baidarių ir kanojų irklavimo federacija",A141="Lietuvos buriuotojų sąjunga",A141="Lietuvos irklavimo federacija"),1.04,1)*IF(OR(A141="Lietuvos aeroklubas",A141="Lietuvos automobilių sporto federacija",A141="Lietuvos motociklų sporto federacija",A141="Lietuvos motorlaivių federacija",A141="Lietuvos žirginio sporto federacija"),1.09,1)</f>
        <v>0</v>
      </c>
    </row>
    <row r="169" spans="1:18" ht="15" hidden="1" customHeight="1">
      <c r="A169" s="36">
        <v>27</v>
      </c>
      <c r="B169" s="36" t="s">
        <v>122</v>
      </c>
      <c r="C169" s="15" t="s">
        <v>131</v>
      </c>
      <c r="D169" s="36" t="s">
        <v>104</v>
      </c>
      <c r="E169" s="36">
        <v>1</v>
      </c>
      <c r="F169" s="36" t="s">
        <v>137</v>
      </c>
      <c r="G169" s="36">
        <v>1</v>
      </c>
      <c r="H169" s="36" t="s">
        <v>103</v>
      </c>
      <c r="I169" s="36"/>
      <c r="J169" s="36">
        <v>10</v>
      </c>
      <c r="K169" s="36">
        <v>7</v>
      </c>
      <c r="L169" s="36">
        <v>9</v>
      </c>
      <c r="M169" s="36" t="s">
        <v>108</v>
      </c>
      <c r="N169" s="4">
        <f t="shared" ref="N169" si="80">(IF(F169="OŽ",IF(L169=1,612,IF(L169=2,473.76,IF(L169=3,380.16,IF(L169=4,201.6,IF(L169=5,187.2,IF(L169=6,172.8,IF(L169=7,165,IF(L169=8,160,0))))))))+IF(L169&lt;=8,0,IF(L169&lt;=16,153,IF(L169&lt;=24,120,IF(L169&lt;=32,89,IF(L169&lt;=48,58,0)))))-IF(L169&lt;=8,0,IF(L169&lt;=16,(L169-9)*3.06,IF(L169&lt;=24,(L169-17)*3.06,IF(L169&lt;=32,(L169-25)*3.06,IF(L169&lt;=48,(L169-33)*3.06,0))))),0)+IF(F169="PČ",IF(L169=1,449,IF(L169=2,314.6,IF(L169=3,238,IF(L169=4,172,IF(L169=5,159,IF(L169=6,145,IF(L169=7,132,IF(L169=8,119,0))))))))+IF(L169&lt;=8,0,IF(L169&lt;=16,88,IF(L169&lt;=24,55,IF(L169&lt;=32,22,0))))-IF(L169&lt;=8,0,IF(L169&lt;=16,(L169-9)*2.245,IF(L169&lt;=24,(L169-17)*2.245,IF(L169&lt;=32,(L169-25)*2.245,0)))),0)+IF(F169="PČneol",IF(L169=1,85,IF(L169=2,64.61,IF(L169=3,50.76,IF(L169=4,16.25,IF(L169=5,15,IF(L169=6,13.75,IF(L169=7,12.5,IF(L169=8,11.25,0))))))))+IF(L169&lt;=8,0,IF(L169&lt;=16,9,0))-IF(L169&lt;=8,0,IF(L169&lt;=16,(L169-9)*0.425,0)),0)+IF(F169="PŽ",IF(L169=1,85,IF(L169=2,59.5,IF(L169=3,45,IF(L169=4,32.5,IF(L169=5,30,IF(L169=6,27.5,IF(L169=7,25,IF(L169=8,22.5,0))))))))+IF(L169&lt;=8,0,IF(L169&lt;=16,19,IF(L169&lt;=24,13,IF(L169&lt;=32,8,0))))-IF(L169&lt;=8,0,IF(L169&lt;=16,(L169-9)*0.425,IF(L169&lt;=24,(L169-17)*0.425,IF(L169&lt;=32,(L169-25)*0.425,0)))),0)+IF(F169="EČ",IF(L169=1,204,IF(L169=2,156.24,IF(L169=3,123.84,IF(L169=4,72,IF(L169=5,66,IF(L169=6,60,IF(L169=7,54,IF(L169=8,48,0))))))))+IF(L169&lt;=8,0,IF(L169&lt;=16,40,IF(L169&lt;=24,25,0)))-IF(L169&lt;=8,0,IF(L169&lt;=16,(L169-9)*1.02,IF(L169&lt;=24,(L169-17)*1.02,0))),0)+IF(F169="EČneol",IF(L169=1,68,IF(L169=2,51.69,IF(L169=3,40.61,IF(L169=4,13,IF(L169=5,12,IF(L169=6,11,IF(L169=7,10,IF(L169=8,9,0)))))))))+IF(F169="EŽ",IF(L169=1,68,IF(L169=2,47.6,IF(L169=3,36,IF(L169=4,18,IF(L169=5,16.5,IF(L169=6,15,IF(L169=7,13.5,IF(L169=8,12,0))))))))+IF(L169&lt;=8,0,IF(L169&lt;=16,10,IF(L169&lt;=24,6,0)))-IF(L169&lt;=8,0,IF(L169&lt;=16,(L169-9)*0.34,IF(L169&lt;=24,(L169-17)*0.34,0))),0)+IF(F169="PT",IF(L169=1,68,IF(L169=2,52.08,IF(L169=3,41.28,IF(L169=4,24,IF(L169=5,22,IF(L169=6,20,IF(L169=7,18,IF(L169=8,16,0))))))))+IF(L169&lt;=8,0,IF(L169&lt;=16,13,IF(L169&lt;=24,9,IF(L169&lt;=32,4,0))))-IF(L169&lt;=8,0,IF(L169&lt;=16,(L169-9)*0.34,IF(L169&lt;=24,(L169-17)*0.34,IF(L169&lt;=32,(L169-25)*0.34,0)))),0)+IF(F169="JOŽ",IF(L169=1,85,IF(L169=2,59.5,IF(L169=3,45,IF(L169=4,32.5,IF(L169=5,30,IF(L169=6,27.5,IF(L169=7,25,IF(L169=8,22.5,0))))))))+IF(L169&lt;=8,0,IF(L169&lt;=16,19,IF(L169&lt;=24,13,0)))-IF(L169&lt;=8,0,IF(L169&lt;=16,(L169-9)*0.425,IF(L169&lt;=24,(L169-17)*0.425,0))),0)+IF(F169="JPČ",IF(L169=1,68,IF(L169=2,47.6,IF(L169=3,36,IF(L169=4,26,IF(L169=5,24,IF(L169=6,22,IF(L169=7,20,IF(L169=8,18,0))))))))+IF(L169&lt;=8,0,IF(L169&lt;=16,13,IF(L169&lt;=24,9,0)))-IF(L169&lt;=8,0,IF(L169&lt;=16,(L169-9)*0.34,IF(L169&lt;=24,(L169-17)*0.34,0))),0)+IF(F169="JEČ",IF(L169=1,34,IF(L169=2,26.04,IF(L169=3,20.6,IF(L169=4,12,IF(L169=5,11,IF(L169=6,10,IF(L169=7,9,IF(L169=8,8,0))))))))+IF(L169&lt;=8,0,IF(L169&lt;=16,6,0))-IF(L169&lt;=8,0,IF(L169&lt;=16,(L169-9)*0.17,0)),0)+IF(F169="JEOF",IF(L169=1,34,IF(L169=2,26.04,IF(L169=3,20.6,IF(L169=4,12,IF(L169=5,11,IF(L169=6,10,IF(L169=7,9,IF(L169=8,8,0))))))))+IF(L169&lt;=8,0,IF(L169&lt;=16,6,0))-IF(L169&lt;=8,0,IF(L169&lt;=16,(L169-9)*0.17,0)),0)+IF(F169="JnPČ",IF(L169=1,51,IF(L169=2,35.7,IF(L169=3,27,IF(L169=4,19.5,IF(L169=5,18,IF(L169=6,16.5,IF(L169=7,15,IF(L169=8,13.5,0))))))))+IF(L169&lt;=8,0,IF(L169&lt;=16,10,0))-IF(L169&lt;=8,0,IF(L169&lt;=16,(L169-9)*0.255,0)),0)+IF(F169="JnEČ",IF(L169=1,25.5,IF(L169=2,19.53,IF(L169=3,15.48,IF(L169=4,9,IF(L169=5,8.25,IF(L169=6,7.5,IF(L169=7,6.75,IF(L169=8,6,0))))))))+IF(L169&lt;=8,0,IF(L169&lt;=16,5,0))-IF(L169&lt;=8,0,IF(L169&lt;=16,(L169-9)*0.1275,0)),0)+IF(F169="JčPČ",IF(L169=1,21.25,IF(L169=2,14.5,IF(L169=3,11.5,IF(L169=4,7,IF(L169=5,6.5,IF(L169=6,6,IF(L169=7,5.5,IF(L169=8,5,0))))))))+IF(L169&lt;=8,0,IF(L169&lt;=16,4,0))-IF(L169&lt;=8,0,IF(L169&lt;=16,(L169-9)*0.10625,0)),0)+IF(F169="JčEČ",IF(L169=1,17,IF(L169=2,13.02,IF(L169=3,10.32,IF(L169=4,6,IF(L169=5,5.5,IF(L169=6,5,IF(L169=7,4.5,IF(L169=8,4,0))))))))+IF(L169&lt;=8,0,IF(L169&lt;=16,3,0))-IF(L169&lt;=8,0,IF(L169&lt;=16,(L169-9)*0.085,0)),0)+IF(F169="NEAK",IF(L169=1,11.48,IF(L169=2,8.79,IF(L169=3,6.97,IF(L169=4,4.05,IF(L169=5,3.71,IF(L169=6,3.38,IF(L169=7,3.04,IF(L169=8,2.7,0))))))))+IF(L169&lt;=8,0,IF(L169&lt;=16,2,IF(L169&lt;=24,1.3,0)))-IF(L169&lt;=8,0,IF(L169&lt;=16,(L169-9)*0.0574,IF(L169&lt;=24,(L169-17)*0.0574,0))),0))*IF(L169&lt;4,1,IF(OR(F169="PČ",F169="PŽ",F169="PT"),IF(J169&lt;32,J169/32,1),1))* IF(L169&lt;4,1,IF(OR(F169="EČ",F169="EŽ",F169="JOŽ",F169="JPČ",F169="NEAK"),IF(J169&lt;24,J169/24,1),1))*IF(L169&lt;4,1,IF(OR(F169="PČneol",F169="JEČ",F169="JEOF",F169="JnPČ",F169="JnEČ",F169="JčPČ",F169="JčEČ"),IF(J169&lt;16,J169/16,1),1))*IF(L169&lt;4,1,IF(F169="EČneol",IF(J169&lt;8,J169/8,1),1))</f>
        <v>3.75</v>
      </c>
      <c r="O169" s="12">
        <f t="shared" si="70"/>
        <v>0</v>
      </c>
      <c r="P169" s="5">
        <f t="shared" si="72"/>
        <v>0</v>
      </c>
      <c r="Q169" s="14">
        <f t="shared" si="79"/>
        <v>0</v>
      </c>
      <c r="R169" s="13">
        <f>IF(Q169&lt;=30,O169+P169,O169+O169*0.3)*IF(G169=1,0.4,IF(G169=2,0.75,IF(G169="1 (kas 4 m. 1 k. nerengiamos)",0.52,1)))*IF(D169="olimpinė",1,IF(M169="Ne",0.5,1))*IF(D169="olimpinė",1,IF(J169&lt;8,0,1))*E169*IF(D169="olimpinė",1,IF(K169&lt;16,0,1))*IF(I169&lt;=1,1,1/I169)*IF(OR(A142="Lietuvos lengvosios atletikos federacija",A142="Lietuvos šaudymo sporto sąjunga"),1.01,1)*IF(OR(A142="Lietuvos dviračių sporto federacija",A142="Lietuvos biatlono federacija",A142=" Lietuvos nacionalinė slidinėjimo asociacija"),1.03,1)*IF(OR(A142="Lietuvos baidarių ir kanojų irklavimo federacija",A142="Lietuvos buriuotojų sąjunga",A142="Lietuvos irklavimo federacija"),1.04,1)*IF(OR(A142="Lietuvos aeroklubas",A142="Lietuvos automobilių sporto federacija",A142="Lietuvos motociklų sporto federacija",A142="Lietuvos motorlaivių federacija",A142="Lietuvos žirginio sporto federacija"),1.09,1)</f>
        <v>0</v>
      </c>
    </row>
    <row r="170" spans="1:18" ht="15" hidden="1" customHeight="1">
      <c r="A170" s="67" t="s">
        <v>3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9"/>
      <c r="R170" s="13">
        <f>SUM(R143:R169)</f>
        <v>0</v>
      </c>
    </row>
    <row r="171" spans="1:18" ht="15" customHeight="1">
      <c r="A171" s="65" t="s">
        <v>163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37"/>
      <c r="R171" s="11"/>
    </row>
    <row r="172" spans="1:18" ht="15" customHeight="1">
      <c r="A172" s="65" t="s">
        <v>1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37"/>
      <c r="R172" s="11"/>
    </row>
    <row r="173" spans="1:18" ht="15" customHeight="1">
      <c r="A173" s="65" t="s">
        <v>164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37"/>
      <c r="R173" s="11"/>
    </row>
    <row r="174" spans="1:18" ht="15" customHeight="1">
      <c r="A174" s="36">
        <v>1</v>
      </c>
      <c r="B174" s="36" t="s">
        <v>138</v>
      </c>
      <c r="C174" s="15" t="s">
        <v>139</v>
      </c>
      <c r="D174" s="36" t="s">
        <v>101</v>
      </c>
      <c r="E174" s="36">
        <v>1</v>
      </c>
      <c r="F174" s="36" t="s">
        <v>137</v>
      </c>
      <c r="G174" s="36">
        <v>1</v>
      </c>
      <c r="H174" s="36" t="s">
        <v>103</v>
      </c>
      <c r="I174" s="36"/>
      <c r="J174" s="36">
        <v>5</v>
      </c>
      <c r="K174" s="36">
        <v>4</v>
      </c>
      <c r="L174" s="36">
        <v>2</v>
      </c>
      <c r="M174" s="36" t="s">
        <v>108</v>
      </c>
      <c r="N174" s="4">
        <f>(IF(F174="OŽ",IF(L174=1,612,IF(L174=2,473.76,IF(L174=3,380.16,IF(L174=4,201.6,IF(L174=5,187.2,IF(L174=6,172.8,IF(L174=7,165,IF(L174=8,160,0))))))))+IF(L174&lt;=8,0,IF(L174&lt;=16,153,IF(L174&lt;=24,120,IF(L174&lt;=32,89,IF(L174&lt;=48,58,0)))))-IF(L174&lt;=8,0,IF(L174&lt;=16,(L174-9)*3.06,IF(L174&lt;=24,(L174-17)*3.06,IF(L174&lt;=32,(L174-25)*3.06,IF(L174&lt;=48,(L174-33)*3.06,0))))),0)+IF(F174="PČ",IF(L174=1,449,IF(L174=2,314.6,IF(L174=3,238,IF(L174=4,172,IF(L174=5,159,IF(L174=6,145,IF(L174=7,132,IF(L174=8,119,0))))))))+IF(L174&lt;=8,0,IF(L174&lt;=16,88,IF(L174&lt;=24,55,IF(L174&lt;=32,22,0))))-IF(L174&lt;=8,0,IF(L174&lt;=16,(L174-9)*2.245,IF(L174&lt;=24,(L174-17)*2.245,IF(L174&lt;=32,(L174-25)*2.245,0)))),0)+IF(F174="PČneol",IF(L174=1,85,IF(L174=2,64.61,IF(L174=3,50.76,IF(L174=4,16.25,IF(L174=5,15,IF(L174=6,13.75,IF(L174=7,12.5,IF(L174=8,11.25,0))))))))+IF(L174&lt;=8,0,IF(L174&lt;=16,9,0))-IF(L174&lt;=8,0,IF(L174&lt;=16,(L174-9)*0.425,0)),0)+IF(F174="PŽ",IF(L174=1,85,IF(L174=2,59.5,IF(L174=3,45,IF(L174=4,32.5,IF(L174=5,30,IF(L174=6,27.5,IF(L174=7,25,IF(L174=8,22.5,0))))))))+IF(L174&lt;=8,0,IF(L174&lt;=16,19,IF(L174&lt;=24,13,IF(L174&lt;=32,8,0))))-IF(L174&lt;=8,0,IF(L174&lt;=16,(L174-9)*0.425,IF(L174&lt;=24,(L174-17)*0.425,IF(L174&lt;=32,(L174-25)*0.425,0)))),0)+IF(F174="EČ",IF(L174=1,204,IF(L174=2,156.24,IF(L174=3,123.84,IF(L174=4,72,IF(L174=5,66,IF(L174=6,60,IF(L174=7,54,IF(L174=8,48,0))))))))+IF(L174&lt;=8,0,IF(L174&lt;=16,40,IF(L174&lt;=24,25,0)))-IF(L174&lt;=8,0,IF(L174&lt;=16,(L174-9)*1.02,IF(L174&lt;=24,(L174-17)*1.02,0))),0)+IF(F174="EČneol",IF(L174=1,68,IF(L174=2,51.69,IF(L174=3,40.61,IF(L174=4,13,IF(L174=5,12,IF(L174=6,11,IF(L174=7,10,IF(L174=8,9,0)))))))))+IF(F174="EŽ",IF(L174=1,68,IF(L174=2,47.6,IF(L174=3,36,IF(L174=4,18,IF(L174=5,16.5,IF(L174=6,15,IF(L174=7,13.5,IF(L174=8,12,0))))))))+IF(L174&lt;=8,0,IF(L174&lt;=16,10,IF(L174&lt;=24,6,0)))-IF(L174&lt;=8,0,IF(L174&lt;=16,(L174-9)*0.34,IF(L174&lt;=24,(L174-17)*0.34,0))),0)+IF(F174="PT",IF(L174=1,68,IF(L174=2,52.08,IF(L174=3,41.28,IF(L174=4,24,IF(L174=5,22,IF(L174=6,20,IF(L174=7,18,IF(L174=8,16,0))))))))+IF(L174&lt;=8,0,IF(L174&lt;=16,13,IF(L174&lt;=24,9,IF(L174&lt;=32,4,0))))-IF(L174&lt;=8,0,IF(L174&lt;=16,(L174-9)*0.34,IF(L174&lt;=24,(L174-17)*0.34,IF(L174&lt;=32,(L174-25)*0.34,0)))),0)+IF(F174="JOŽ",IF(L174=1,85,IF(L174=2,59.5,IF(L174=3,45,IF(L174=4,32.5,IF(L174=5,30,IF(L174=6,27.5,IF(L174=7,25,IF(L174=8,22.5,0))))))))+IF(L174&lt;=8,0,IF(L174&lt;=16,19,IF(L174&lt;=24,13,0)))-IF(L174&lt;=8,0,IF(L174&lt;=16,(L174-9)*0.425,IF(L174&lt;=24,(L174-17)*0.425,0))),0)+IF(F174="JPČ",IF(L174=1,68,IF(L174=2,47.6,IF(L174=3,36,IF(L174=4,26,IF(L174=5,24,IF(L174=6,22,IF(L174=7,20,IF(L174=8,18,0))))))))+IF(L174&lt;=8,0,IF(L174&lt;=16,13,IF(L174&lt;=24,9,0)))-IF(L174&lt;=8,0,IF(L174&lt;=16,(L174-9)*0.34,IF(L174&lt;=24,(L174-17)*0.34,0))),0)+IF(F174="JEČ",IF(L174=1,34,IF(L174=2,26.04,IF(L174=3,20.6,IF(L174=4,12,IF(L174=5,11,IF(L174=6,10,IF(L174=7,9,IF(L174=8,8,0))))))))+IF(L174&lt;=8,0,IF(L174&lt;=16,6,0))-IF(L174&lt;=8,0,IF(L174&lt;=16,(L174-9)*0.17,0)),0)+IF(F174="JEOF",IF(L174=1,34,IF(L174=2,26.04,IF(L174=3,20.6,IF(L174=4,12,IF(L174=5,11,IF(L174=6,10,IF(L174=7,9,IF(L174=8,8,0))))))))+IF(L174&lt;=8,0,IF(L174&lt;=16,6,0))-IF(L174&lt;=8,0,IF(L174&lt;=16,(L174-9)*0.17,0)),0)+IF(F174="JnPČ",IF(L174=1,51,IF(L174=2,35.7,IF(L174=3,27,IF(L174=4,19.5,IF(L174=5,18,IF(L174=6,16.5,IF(L174=7,15,IF(L174=8,13.5,0))))))))+IF(L174&lt;=8,0,IF(L174&lt;=16,10,0))-IF(L174&lt;=8,0,IF(L174&lt;=16,(L174-9)*0.255,0)),0)+IF(F174="JnEČ",IF(L174=1,25.5,IF(L174=2,19.53,IF(L174=3,15.48,IF(L174=4,9,IF(L174=5,8.25,IF(L174=6,7.5,IF(L174=7,6.75,IF(L174=8,6,0))))))))+IF(L174&lt;=8,0,IF(L174&lt;=16,5,0))-IF(L174&lt;=8,0,IF(L174&lt;=16,(L174-9)*0.1275,0)),0)+IF(F174="JčPČ",IF(L174=1,21.25,IF(L174=2,14.5,IF(L174=3,11.5,IF(L174=4,7,IF(L174=5,6.5,IF(L174=6,6,IF(L174=7,5.5,IF(L174=8,5,0))))))))+IF(L174&lt;=8,0,IF(L174&lt;=16,4,0))-IF(L174&lt;=8,0,IF(L174&lt;=16,(L174-9)*0.10625,0)),0)+IF(F174="JčEČ",IF(L174=1,17,IF(L174=2,13.02,IF(L174=3,10.32,IF(L174=4,6,IF(L174=5,5.5,IF(L174=6,5,IF(L174=7,4.5,IF(L174=8,4,0))))))))+IF(L174&lt;=8,0,IF(L174&lt;=16,3,0))-IF(L174&lt;=8,0,IF(L174&lt;=16,(L174-9)*0.085,0)),0)+IF(F174="NEAK",IF(L174=1,11.48,IF(L174=2,8.79,IF(L174=3,6.97,IF(L174=4,4.05,IF(L174=5,3.71,IF(L174=6,3.38,IF(L174=7,3.04,IF(L174=8,2.7,0))))))))+IF(L174&lt;=8,0,IF(L174&lt;=16,2,IF(L174&lt;=24,1.3,0)))-IF(L174&lt;=8,0,IF(L174&lt;=16,(L174-9)*0.0574,IF(L174&lt;=24,(L174-17)*0.0574,0))),0))*IF(L174&lt;4,1,IF(OR(F174="PČ",F174="PŽ",F174="PT"),IF(J174&lt;32,J174/32,1),1))* IF(L174&lt;4,1,IF(OR(F174="EČ",F174="EŽ",F174="JOŽ",F174="JPČ",F174="NEAK"),IF(J174&lt;24,J174/24,1),1))*IF(L174&lt;4,1,IF(OR(F174="PČneol",F174="JEČ",F174="JEOF",F174="JnPČ",F174="JnEČ",F174="JčPČ",F174="JčEČ"),IF(J174&lt;16,J174/16,1),1))*IF(L174&lt;4,1,IF(F174="EČneol",IF(J174&lt;8,J174/8,1),1))</f>
        <v>26.04</v>
      </c>
      <c r="O174" s="12">
        <f t="shared" ref="O174:O200" si="81">IF(F174="OŽ",N174,IF(H174="Ne",IF(J174*0.3&lt;=J174-L174,N174,0),IF(J174*0.1&lt;=J174-L174,N174,0)))</f>
        <v>26.04</v>
      </c>
      <c r="P174" s="5">
        <f>IF(O174=0,0,IF(F174="OŽ",IF(L174&gt;47,0,IF(J174&gt;47,(48-L174)*1.836,((48-L174)-(48-J174))*1.836)),0)+IF(F174="PČ",IF(L174&gt;31,0,IF(J174&gt;31,(32-L174)*1.347,((32-L174)-(32-J174))*1.347)),0)+ IF(F174="PČneol",IF(L174&gt;15,0,IF(J174&gt;15,(16-L174)*0.255,((16-L174)-(16-J174))*0.255)),0)+IF(F174="PŽ",IF(L174&gt;31,0,IF(J174&gt;31,(32-L174)*0.255,((32-L174)-(32-J174))*0.255)),0)+IF(F174="EČ",IF(L174&gt;23,0,IF(J174&gt;23,(24-L174)*0.612,((24-L174)-(24-J174))*0.612)),0)+IF(F174="EČneol",IF(L174&gt;7,0,IF(J174&gt;7,(8-L174)*0.204,((8-L174)-(8-J174))*0.204)),0)+IF(F174="EŽ",IF(L174&gt;23,0,IF(J174&gt;23,(24-L174)*0.204,((24-L174)-(24-J174))*0.204)),0)+IF(F174="PT",IF(L174&gt;31,0,IF(J174&gt;31,(32-L174)*0.204,((32-L174)-(32-J174))*0.204)),0)+IF(F174="JOŽ",IF(L174&gt;23,0,IF(J174&gt;23,(24-L174)*0.255,((24-L174)-(24-J174))*0.255)),0)+IF(F174="JPČ",IF(L174&gt;23,0,IF(J174&gt;23,(24-L174)*0.204,((24-L174)-(24-J174))*0.204)),0)+IF(F174="JEČ",IF(L174&gt;15,0,IF(J174&gt;15,(16-L174)*0.102,((16-L174)-(16-J174))*0.102)),0)+IF(F174="JEOF",IF(L174&gt;15,0,IF(J174&gt;15,(16-L174)*0.102,((16-L174)-(16-J174))*0.102)),0)+IF(F174="JnPČ",IF(L174&gt;15,0,IF(J174&gt;15,(16-L174)*0.153,((16-L174)-(16-J174))*0.153)),0)+IF(F174="JnEČ",IF(L174&gt;15,0,IF(J174&gt;15,(16-L174)*0.0765,((16-L174)-(16-J174))*0.0765)),0)+IF(F174="JčPČ",IF(L174&gt;15,0,IF(J174&gt;15,(16-L174)*0.06375,((16-L174)-(16-J174))*0.06375)),0)+IF(F174="JčEČ",IF(L174&gt;15,0,IF(J174&gt;15,(16-L174)*0.051,((16-L174)-(16-J174))*0.051)),0)+IF(F174="NEAK",IF(L174&gt;23,0,IF(J174&gt;23,(24-L174)*0.03444,((24-L174)-(24-J174))*0.03444)),0))</f>
        <v>0.30599999999999999</v>
      </c>
      <c r="Q174" s="14">
        <f>IF(ISERROR(P174*100/N174),0,(P174*100/N174))</f>
        <v>1.1751152073732718</v>
      </c>
      <c r="R174" s="13">
        <f t="shared" ref="R174:R180" si="82">IF(Q174&lt;=30,O174+P174,O174+O174*0.3)*IF(G174=1,0.4,IF(G174=2,0.75,IF(G174="1 (kas 4 m. 1 k. nerengiamos)",0.52,1)))*IF(D174="olimpinė",1,IF(M174="Ne",0.5,1))*IF(D174="olimpinė",1,IF(J174&lt;8,0,1))*E174*IF(D174="olimpinė",1,IF(K174&lt;16,0,1))*IF(I174&lt;=1,1,1/I174)*IF(OR(A16="Lietuvos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75" spans="1:18" ht="15" customHeight="1">
      <c r="A175" s="36">
        <v>2</v>
      </c>
      <c r="B175" s="36" t="s">
        <v>138</v>
      </c>
      <c r="C175" s="15" t="s">
        <v>139</v>
      </c>
      <c r="D175" s="36" t="s">
        <v>101</v>
      </c>
      <c r="E175" s="36">
        <v>1</v>
      </c>
      <c r="F175" s="36" t="s">
        <v>137</v>
      </c>
      <c r="G175" s="36">
        <v>1</v>
      </c>
      <c r="H175" s="36" t="s">
        <v>103</v>
      </c>
      <c r="I175" s="36"/>
      <c r="J175" s="36">
        <v>5</v>
      </c>
      <c r="K175" s="36">
        <v>4</v>
      </c>
      <c r="L175" s="36">
        <v>3</v>
      </c>
      <c r="M175" s="36" t="s">
        <v>108</v>
      </c>
      <c r="N175" s="4">
        <f t="shared" ref="N175:N198" si="83">(IF(F175="OŽ",IF(L175=1,612,IF(L175=2,473.76,IF(L175=3,380.16,IF(L175=4,201.6,IF(L175=5,187.2,IF(L175=6,172.8,IF(L175=7,165,IF(L175=8,160,0))))))))+IF(L175&lt;=8,0,IF(L175&lt;=16,153,IF(L175&lt;=24,120,IF(L175&lt;=32,89,IF(L175&lt;=48,58,0)))))-IF(L175&lt;=8,0,IF(L175&lt;=16,(L175-9)*3.06,IF(L175&lt;=24,(L175-17)*3.06,IF(L175&lt;=32,(L175-25)*3.06,IF(L175&lt;=48,(L175-33)*3.06,0))))),0)+IF(F175="PČ",IF(L175=1,449,IF(L175=2,314.6,IF(L175=3,238,IF(L175=4,172,IF(L175=5,159,IF(L175=6,145,IF(L175=7,132,IF(L175=8,119,0))))))))+IF(L175&lt;=8,0,IF(L175&lt;=16,88,IF(L175&lt;=24,55,IF(L175&lt;=32,22,0))))-IF(L175&lt;=8,0,IF(L175&lt;=16,(L175-9)*2.245,IF(L175&lt;=24,(L175-17)*2.245,IF(L175&lt;=32,(L175-25)*2.245,0)))),0)+IF(F175="PČneol",IF(L175=1,85,IF(L175=2,64.61,IF(L175=3,50.76,IF(L175=4,16.25,IF(L175=5,15,IF(L175=6,13.75,IF(L175=7,12.5,IF(L175=8,11.25,0))))))))+IF(L175&lt;=8,0,IF(L175&lt;=16,9,0))-IF(L175&lt;=8,0,IF(L175&lt;=16,(L175-9)*0.425,0)),0)+IF(F175="PŽ",IF(L175=1,85,IF(L175=2,59.5,IF(L175=3,45,IF(L175=4,32.5,IF(L175=5,30,IF(L175=6,27.5,IF(L175=7,25,IF(L175=8,22.5,0))))))))+IF(L175&lt;=8,0,IF(L175&lt;=16,19,IF(L175&lt;=24,13,IF(L175&lt;=32,8,0))))-IF(L175&lt;=8,0,IF(L175&lt;=16,(L175-9)*0.425,IF(L175&lt;=24,(L175-17)*0.425,IF(L175&lt;=32,(L175-25)*0.425,0)))),0)+IF(F175="EČ",IF(L175=1,204,IF(L175=2,156.24,IF(L175=3,123.84,IF(L175=4,72,IF(L175=5,66,IF(L175=6,60,IF(L175=7,54,IF(L175=8,48,0))))))))+IF(L175&lt;=8,0,IF(L175&lt;=16,40,IF(L175&lt;=24,25,0)))-IF(L175&lt;=8,0,IF(L175&lt;=16,(L175-9)*1.02,IF(L175&lt;=24,(L175-17)*1.02,0))),0)+IF(F175="EČneol",IF(L175=1,68,IF(L175=2,51.69,IF(L175=3,40.61,IF(L175=4,13,IF(L175=5,12,IF(L175=6,11,IF(L175=7,10,IF(L175=8,9,0)))))))))+IF(F175="EŽ",IF(L175=1,68,IF(L175=2,47.6,IF(L175=3,36,IF(L175=4,18,IF(L175=5,16.5,IF(L175=6,15,IF(L175=7,13.5,IF(L175=8,12,0))))))))+IF(L175&lt;=8,0,IF(L175&lt;=16,10,IF(L175&lt;=24,6,0)))-IF(L175&lt;=8,0,IF(L175&lt;=16,(L175-9)*0.34,IF(L175&lt;=24,(L175-17)*0.34,0))),0)+IF(F175="PT",IF(L175=1,68,IF(L175=2,52.08,IF(L175=3,41.28,IF(L175=4,24,IF(L175=5,22,IF(L175=6,20,IF(L175=7,18,IF(L175=8,16,0))))))))+IF(L175&lt;=8,0,IF(L175&lt;=16,13,IF(L175&lt;=24,9,IF(L175&lt;=32,4,0))))-IF(L175&lt;=8,0,IF(L175&lt;=16,(L175-9)*0.34,IF(L175&lt;=24,(L175-17)*0.34,IF(L175&lt;=32,(L175-25)*0.34,0)))),0)+IF(F175="JOŽ",IF(L175=1,85,IF(L175=2,59.5,IF(L175=3,45,IF(L175=4,32.5,IF(L175=5,30,IF(L175=6,27.5,IF(L175=7,25,IF(L175=8,22.5,0))))))))+IF(L175&lt;=8,0,IF(L175&lt;=16,19,IF(L175&lt;=24,13,0)))-IF(L175&lt;=8,0,IF(L175&lt;=16,(L175-9)*0.425,IF(L175&lt;=24,(L175-17)*0.425,0))),0)+IF(F175="JPČ",IF(L175=1,68,IF(L175=2,47.6,IF(L175=3,36,IF(L175=4,26,IF(L175=5,24,IF(L175=6,22,IF(L175=7,20,IF(L175=8,18,0))))))))+IF(L175&lt;=8,0,IF(L175&lt;=16,13,IF(L175&lt;=24,9,0)))-IF(L175&lt;=8,0,IF(L175&lt;=16,(L175-9)*0.34,IF(L175&lt;=24,(L175-17)*0.34,0))),0)+IF(F175="JEČ",IF(L175=1,34,IF(L175=2,26.04,IF(L175=3,20.6,IF(L175=4,12,IF(L175=5,11,IF(L175=6,10,IF(L175=7,9,IF(L175=8,8,0))))))))+IF(L175&lt;=8,0,IF(L175&lt;=16,6,0))-IF(L175&lt;=8,0,IF(L175&lt;=16,(L175-9)*0.17,0)),0)+IF(F175="JEOF",IF(L175=1,34,IF(L175=2,26.04,IF(L175=3,20.6,IF(L175=4,12,IF(L175=5,11,IF(L175=6,10,IF(L175=7,9,IF(L175=8,8,0))))))))+IF(L175&lt;=8,0,IF(L175&lt;=16,6,0))-IF(L175&lt;=8,0,IF(L175&lt;=16,(L175-9)*0.17,0)),0)+IF(F175="JnPČ",IF(L175=1,51,IF(L175=2,35.7,IF(L175=3,27,IF(L175=4,19.5,IF(L175=5,18,IF(L175=6,16.5,IF(L175=7,15,IF(L175=8,13.5,0))))))))+IF(L175&lt;=8,0,IF(L175&lt;=16,10,0))-IF(L175&lt;=8,0,IF(L175&lt;=16,(L175-9)*0.255,0)),0)+IF(F175="JnEČ",IF(L175=1,25.5,IF(L175=2,19.53,IF(L175=3,15.48,IF(L175=4,9,IF(L175=5,8.25,IF(L175=6,7.5,IF(L175=7,6.75,IF(L175=8,6,0))))))))+IF(L175&lt;=8,0,IF(L175&lt;=16,5,0))-IF(L175&lt;=8,0,IF(L175&lt;=16,(L175-9)*0.1275,0)),0)+IF(F175="JčPČ",IF(L175=1,21.25,IF(L175=2,14.5,IF(L175=3,11.5,IF(L175=4,7,IF(L175=5,6.5,IF(L175=6,6,IF(L175=7,5.5,IF(L175=8,5,0))))))))+IF(L175&lt;=8,0,IF(L175&lt;=16,4,0))-IF(L175&lt;=8,0,IF(L175&lt;=16,(L175-9)*0.10625,0)),0)+IF(F175="JčEČ",IF(L175=1,17,IF(L175=2,13.02,IF(L175=3,10.32,IF(L175=4,6,IF(L175=5,5.5,IF(L175=6,5,IF(L175=7,4.5,IF(L175=8,4,0))))))))+IF(L175&lt;=8,0,IF(L175&lt;=16,3,0))-IF(L175&lt;=8,0,IF(L175&lt;=16,(L175-9)*0.085,0)),0)+IF(F175="NEAK",IF(L175=1,11.48,IF(L175=2,8.79,IF(L175=3,6.97,IF(L175=4,4.05,IF(L175=5,3.71,IF(L175=6,3.38,IF(L175=7,3.04,IF(L175=8,2.7,0))))))))+IF(L175&lt;=8,0,IF(L175&lt;=16,2,IF(L175&lt;=24,1.3,0)))-IF(L175&lt;=8,0,IF(L175&lt;=16,(L175-9)*0.0574,IF(L175&lt;=24,(L175-17)*0.0574,0))),0))*IF(L175&lt;4,1,IF(OR(F175="PČ",F175="PŽ",F175="PT"),IF(J175&lt;32,J175/32,1),1))* IF(L175&lt;4,1,IF(OR(F175="EČ",F175="EŽ",F175="JOŽ",F175="JPČ",F175="NEAK"),IF(J175&lt;24,J175/24,1),1))*IF(L175&lt;4,1,IF(OR(F175="PČneol",F175="JEČ",F175="JEOF",F175="JnPČ",F175="JnEČ",F175="JčPČ",F175="JčEČ"),IF(J175&lt;16,J175/16,1),1))*IF(L175&lt;4,1,IF(F175="EČneol",IF(J175&lt;8,J175/8,1),1))</f>
        <v>20.6</v>
      </c>
      <c r="O175" s="12">
        <f t="shared" si="81"/>
        <v>20.6</v>
      </c>
      <c r="P175" s="5">
        <f t="shared" ref="P175:P200" si="84">IF(O175=0,0,IF(F175="OŽ",IF(L175&gt;47,0,IF(J175&gt;47,(48-L175)*1.836,((48-L175)-(48-J175))*1.836)),0)+IF(F175="PČ",IF(L175&gt;31,0,IF(J175&gt;31,(32-L175)*1.347,((32-L175)-(32-J175))*1.347)),0)+ IF(F175="PČneol",IF(L175&gt;15,0,IF(J175&gt;15,(16-L175)*0.255,((16-L175)-(16-J175))*0.255)),0)+IF(F175="PŽ",IF(L175&gt;31,0,IF(J175&gt;31,(32-L175)*0.255,((32-L175)-(32-J175))*0.255)),0)+IF(F175="EČ",IF(L175&gt;23,0,IF(J175&gt;23,(24-L175)*0.612,((24-L175)-(24-J175))*0.612)),0)+IF(F175="EČneol",IF(L175&gt;7,0,IF(J175&gt;7,(8-L175)*0.204,((8-L175)-(8-J175))*0.204)),0)+IF(F175="EŽ",IF(L175&gt;23,0,IF(J175&gt;23,(24-L175)*0.204,((24-L175)-(24-J175))*0.204)),0)+IF(F175="PT",IF(L175&gt;31,0,IF(J175&gt;31,(32-L175)*0.204,((32-L175)-(32-J175))*0.204)),0)+IF(F175="JOŽ",IF(L175&gt;23,0,IF(J175&gt;23,(24-L175)*0.255,((24-L175)-(24-J175))*0.255)),0)+IF(F175="JPČ",IF(L175&gt;23,0,IF(J175&gt;23,(24-L175)*0.204,((24-L175)-(24-J175))*0.204)),0)+IF(F175="JEČ",IF(L175&gt;15,0,IF(J175&gt;15,(16-L175)*0.102,((16-L175)-(16-J175))*0.102)),0)+IF(F175="JEOF",IF(L175&gt;15,0,IF(J175&gt;15,(16-L175)*0.102,((16-L175)-(16-J175))*0.102)),0)+IF(F175="JnPČ",IF(L175&gt;15,0,IF(J175&gt;15,(16-L175)*0.153,((16-L175)-(16-J175))*0.153)),0)+IF(F175="JnEČ",IF(L175&gt;15,0,IF(J175&gt;15,(16-L175)*0.0765,((16-L175)-(16-J175))*0.0765)),0)+IF(F175="JčPČ",IF(L175&gt;15,0,IF(J175&gt;15,(16-L175)*0.06375,((16-L175)-(16-J175))*0.06375)),0)+IF(F175="JčEČ",IF(L175&gt;15,0,IF(J175&gt;15,(16-L175)*0.051,((16-L175)-(16-J175))*0.051)),0)+IF(F175="NEAK",IF(L175&gt;23,0,IF(J175&gt;23,(24-L175)*0.03444,((24-L175)-(24-J175))*0.03444)),0))</f>
        <v>0.20399999999999999</v>
      </c>
      <c r="Q175" s="14">
        <f t="shared" ref="Q175" si="85">IF(ISERROR(P175*100/N175),0,(P175*100/N175))</f>
        <v>0.99029126213592222</v>
      </c>
      <c r="R175" s="13">
        <f t="shared" si="82"/>
        <v>0</v>
      </c>
    </row>
    <row r="176" spans="1:18" ht="15" customHeight="1">
      <c r="A176" s="36">
        <v>3</v>
      </c>
      <c r="B176" s="36" t="s">
        <v>138</v>
      </c>
      <c r="C176" s="15" t="s">
        <v>139</v>
      </c>
      <c r="D176" s="36" t="s">
        <v>104</v>
      </c>
      <c r="E176" s="36">
        <v>1</v>
      </c>
      <c r="F176" s="36" t="s">
        <v>137</v>
      </c>
      <c r="G176" s="36">
        <v>1</v>
      </c>
      <c r="H176" s="36" t="s">
        <v>103</v>
      </c>
      <c r="I176" s="36"/>
      <c r="J176" s="36">
        <v>5</v>
      </c>
      <c r="K176" s="36">
        <v>4</v>
      </c>
      <c r="L176" s="36">
        <v>2</v>
      </c>
      <c r="M176" s="36" t="s">
        <v>108</v>
      </c>
      <c r="N176" s="4">
        <f t="shared" si="83"/>
        <v>26.04</v>
      </c>
      <c r="O176" s="12">
        <f t="shared" si="81"/>
        <v>26.04</v>
      </c>
      <c r="P176" s="5">
        <f t="shared" si="84"/>
        <v>0.30599999999999999</v>
      </c>
      <c r="Q176" s="14">
        <f>IF(ISERROR(P176*100/N176),0,(P176*100/N176))</f>
        <v>1.1751152073732718</v>
      </c>
      <c r="R176" s="13">
        <f t="shared" si="82"/>
        <v>10.538400000000001</v>
      </c>
    </row>
    <row r="177" spans="1:18" ht="15" customHeight="1">
      <c r="A177" s="36">
        <v>4</v>
      </c>
      <c r="B177" s="36" t="s">
        <v>165</v>
      </c>
      <c r="C177" s="15" t="s">
        <v>115</v>
      </c>
      <c r="D177" s="36" t="s">
        <v>101</v>
      </c>
      <c r="E177" s="36">
        <v>1</v>
      </c>
      <c r="F177" s="36" t="s">
        <v>137</v>
      </c>
      <c r="G177" s="36">
        <v>1</v>
      </c>
      <c r="H177" s="36" t="s">
        <v>103</v>
      </c>
      <c r="I177" s="36"/>
      <c r="J177" s="36">
        <v>9</v>
      </c>
      <c r="K177" s="36">
        <v>8</v>
      </c>
      <c r="L177" s="36">
        <v>9</v>
      </c>
      <c r="M177" s="36" t="s">
        <v>108</v>
      </c>
      <c r="N177" s="4">
        <f t="shared" si="83"/>
        <v>3.375</v>
      </c>
      <c r="O177" s="12">
        <f t="shared" si="81"/>
        <v>0</v>
      </c>
      <c r="P177" s="5">
        <f t="shared" si="84"/>
        <v>0</v>
      </c>
      <c r="Q177" s="14">
        <f t="shared" ref="Q177:Q200" si="86">IF(ISERROR(P177*100/N177),0,(P177*100/N177))</f>
        <v>0</v>
      </c>
      <c r="R177" s="13">
        <f t="shared" si="82"/>
        <v>0</v>
      </c>
    </row>
    <row r="178" spans="1:18" ht="15" customHeight="1">
      <c r="A178" s="36">
        <v>5</v>
      </c>
      <c r="B178" s="36" t="s">
        <v>165</v>
      </c>
      <c r="C178" s="15" t="s">
        <v>115</v>
      </c>
      <c r="D178" s="36" t="s">
        <v>101</v>
      </c>
      <c r="E178" s="36">
        <v>1</v>
      </c>
      <c r="F178" s="36" t="s">
        <v>137</v>
      </c>
      <c r="G178" s="36">
        <v>1</v>
      </c>
      <c r="H178" s="36" t="s">
        <v>103</v>
      </c>
      <c r="I178" s="36"/>
      <c r="J178" s="36">
        <v>9</v>
      </c>
      <c r="K178" s="36">
        <v>8</v>
      </c>
      <c r="L178" s="36">
        <v>9</v>
      </c>
      <c r="M178" s="36" t="s">
        <v>108</v>
      </c>
      <c r="N178" s="4">
        <f t="shared" si="83"/>
        <v>3.375</v>
      </c>
      <c r="O178" s="12">
        <f t="shared" si="81"/>
        <v>0</v>
      </c>
      <c r="P178" s="5">
        <f t="shared" si="84"/>
        <v>0</v>
      </c>
      <c r="Q178" s="14">
        <f t="shared" si="86"/>
        <v>0</v>
      </c>
      <c r="R178" s="13">
        <f t="shared" si="82"/>
        <v>0</v>
      </c>
    </row>
    <row r="179" spans="1:18" ht="15" customHeight="1">
      <c r="A179" s="36">
        <v>6</v>
      </c>
      <c r="B179" s="36" t="s">
        <v>165</v>
      </c>
      <c r="C179" s="15" t="s">
        <v>115</v>
      </c>
      <c r="D179" s="36" t="s">
        <v>104</v>
      </c>
      <c r="E179" s="36">
        <v>1</v>
      </c>
      <c r="F179" s="36" t="s">
        <v>137</v>
      </c>
      <c r="G179" s="36">
        <v>1</v>
      </c>
      <c r="H179" s="36" t="s">
        <v>103</v>
      </c>
      <c r="I179" s="36"/>
      <c r="J179" s="36">
        <v>9</v>
      </c>
      <c r="K179" s="36">
        <v>8</v>
      </c>
      <c r="L179" s="36">
        <v>9</v>
      </c>
      <c r="M179" s="36" t="s">
        <v>108</v>
      </c>
      <c r="N179" s="4">
        <f t="shared" si="83"/>
        <v>3.375</v>
      </c>
      <c r="O179" s="12">
        <f t="shared" si="81"/>
        <v>0</v>
      </c>
      <c r="P179" s="5">
        <f t="shared" si="84"/>
        <v>0</v>
      </c>
      <c r="Q179" s="14">
        <f t="shared" si="86"/>
        <v>0</v>
      </c>
      <c r="R179" s="13">
        <f t="shared" si="82"/>
        <v>0</v>
      </c>
    </row>
    <row r="180" spans="1:18" ht="15" customHeight="1">
      <c r="A180" s="36">
        <v>7</v>
      </c>
      <c r="B180" s="36" t="s">
        <v>166</v>
      </c>
      <c r="C180" s="15" t="s">
        <v>146</v>
      </c>
      <c r="D180" s="36" t="s">
        <v>101</v>
      </c>
      <c r="E180" s="36">
        <v>1</v>
      </c>
      <c r="F180" s="36" t="s">
        <v>137</v>
      </c>
      <c r="G180" s="36">
        <v>1</v>
      </c>
      <c r="H180" s="36" t="s">
        <v>103</v>
      </c>
      <c r="I180" s="36"/>
      <c r="J180" s="36">
        <v>12</v>
      </c>
      <c r="K180" s="36">
        <v>11</v>
      </c>
      <c r="L180" s="36">
        <v>8</v>
      </c>
      <c r="M180" s="36" t="s">
        <v>108</v>
      </c>
      <c r="N180" s="4">
        <f t="shared" si="83"/>
        <v>6</v>
      </c>
      <c r="O180" s="12">
        <f t="shared" si="81"/>
        <v>6</v>
      </c>
      <c r="P180" s="5">
        <f t="shared" si="84"/>
        <v>0.40799999999999997</v>
      </c>
      <c r="Q180" s="14">
        <f t="shared" si="86"/>
        <v>6.8</v>
      </c>
      <c r="R180" s="13">
        <f t="shared" si="82"/>
        <v>0</v>
      </c>
    </row>
    <row r="181" spans="1:18" s="11" customFormat="1" ht="15" customHeight="1">
      <c r="A181" s="36">
        <v>8</v>
      </c>
      <c r="B181" s="36" t="s">
        <v>166</v>
      </c>
      <c r="C181" s="15" t="s">
        <v>146</v>
      </c>
      <c r="D181" s="36" t="s">
        <v>101</v>
      </c>
      <c r="E181" s="36">
        <v>1</v>
      </c>
      <c r="F181" s="36" t="s">
        <v>137</v>
      </c>
      <c r="G181" s="36">
        <v>1</v>
      </c>
      <c r="H181" s="36" t="s">
        <v>103</v>
      </c>
      <c r="I181" s="36"/>
      <c r="J181" s="36">
        <v>12</v>
      </c>
      <c r="K181" s="36">
        <v>11</v>
      </c>
      <c r="L181" s="36">
        <v>8</v>
      </c>
      <c r="M181" s="36" t="s">
        <v>108</v>
      </c>
      <c r="N181" s="4">
        <f t="shared" ref="N181:N197" si="87">(IF(F181="OŽ",IF(L181=1,612,IF(L181=2,473.76,IF(L181=3,380.16,IF(L181=4,201.6,IF(L181=5,187.2,IF(L181=6,172.8,IF(L181=7,165,IF(L181=8,160,0))))))))+IF(L181&lt;=8,0,IF(L181&lt;=16,153,IF(L181&lt;=24,120,IF(L181&lt;=32,89,IF(L181&lt;=48,58,0)))))-IF(L181&lt;=8,0,IF(L181&lt;=16,(L181-9)*3.06,IF(L181&lt;=24,(L181-17)*3.06,IF(L181&lt;=32,(L181-25)*3.06,IF(L181&lt;=48,(L181-33)*3.06,0))))),0)+IF(F181="PČ",IF(L181=1,449,IF(L181=2,314.6,IF(L181=3,238,IF(L181=4,172,IF(L181=5,159,IF(L181=6,145,IF(L181=7,132,IF(L181=8,119,0))))))))+IF(L181&lt;=8,0,IF(L181&lt;=16,88,IF(L181&lt;=24,55,IF(L181&lt;=32,22,0))))-IF(L181&lt;=8,0,IF(L181&lt;=16,(L181-9)*2.245,IF(L181&lt;=24,(L181-17)*2.245,IF(L181&lt;=32,(L181-25)*2.245,0)))),0)+IF(F181="PČneol",IF(L181=1,85,IF(L181=2,64.61,IF(L181=3,50.76,IF(L181=4,16.25,IF(L181=5,15,IF(L181=6,13.75,IF(L181=7,12.5,IF(L181=8,11.25,0))))))))+IF(L181&lt;=8,0,IF(L181&lt;=16,9,0))-IF(L181&lt;=8,0,IF(L181&lt;=16,(L181-9)*0.425,0)),0)+IF(F181="PŽ",IF(L181=1,85,IF(L181=2,59.5,IF(L181=3,45,IF(L181=4,32.5,IF(L181=5,30,IF(L181=6,27.5,IF(L181=7,25,IF(L181=8,22.5,0))))))))+IF(L181&lt;=8,0,IF(L181&lt;=16,19,IF(L181&lt;=24,13,IF(L181&lt;=32,8,0))))-IF(L181&lt;=8,0,IF(L181&lt;=16,(L181-9)*0.425,IF(L181&lt;=24,(L181-17)*0.425,IF(L181&lt;=32,(L181-25)*0.425,0)))),0)+IF(F181="EČ",IF(L181=1,204,IF(L181=2,156.24,IF(L181=3,123.84,IF(L181=4,72,IF(L181=5,66,IF(L181=6,60,IF(L181=7,54,IF(L181=8,48,0))))))))+IF(L181&lt;=8,0,IF(L181&lt;=16,40,IF(L181&lt;=24,25,0)))-IF(L181&lt;=8,0,IF(L181&lt;=16,(L181-9)*1.02,IF(L181&lt;=24,(L181-17)*1.02,0))),0)+IF(F181="EČneol",IF(L181=1,68,IF(L181=2,51.69,IF(L181=3,40.61,IF(L181=4,13,IF(L181=5,12,IF(L181=6,11,IF(L181=7,10,IF(L181=8,9,0)))))))))+IF(F181="EŽ",IF(L181=1,68,IF(L181=2,47.6,IF(L181=3,36,IF(L181=4,18,IF(L181=5,16.5,IF(L181=6,15,IF(L181=7,13.5,IF(L181=8,12,0))))))))+IF(L181&lt;=8,0,IF(L181&lt;=16,10,IF(L181&lt;=24,6,0)))-IF(L181&lt;=8,0,IF(L181&lt;=16,(L181-9)*0.34,IF(L181&lt;=24,(L181-17)*0.34,0))),0)+IF(F181="PT",IF(L181=1,68,IF(L181=2,52.08,IF(L181=3,41.28,IF(L181=4,24,IF(L181=5,22,IF(L181=6,20,IF(L181=7,18,IF(L181=8,16,0))))))))+IF(L181&lt;=8,0,IF(L181&lt;=16,13,IF(L181&lt;=24,9,IF(L181&lt;=32,4,0))))-IF(L181&lt;=8,0,IF(L181&lt;=16,(L181-9)*0.34,IF(L181&lt;=24,(L181-17)*0.34,IF(L181&lt;=32,(L181-25)*0.34,0)))),0)+IF(F181="JOŽ",IF(L181=1,85,IF(L181=2,59.5,IF(L181=3,45,IF(L181=4,32.5,IF(L181=5,30,IF(L181=6,27.5,IF(L181=7,25,IF(L181=8,22.5,0))))))))+IF(L181&lt;=8,0,IF(L181&lt;=16,19,IF(L181&lt;=24,13,0)))-IF(L181&lt;=8,0,IF(L181&lt;=16,(L181-9)*0.425,IF(L181&lt;=24,(L181-17)*0.425,0))),0)+IF(F181="JPČ",IF(L181=1,68,IF(L181=2,47.6,IF(L181=3,36,IF(L181=4,26,IF(L181=5,24,IF(L181=6,22,IF(L181=7,20,IF(L181=8,18,0))))))))+IF(L181&lt;=8,0,IF(L181&lt;=16,13,IF(L181&lt;=24,9,0)))-IF(L181&lt;=8,0,IF(L181&lt;=16,(L181-9)*0.34,IF(L181&lt;=24,(L181-17)*0.34,0))),0)+IF(F181="JEČ",IF(L181=1,34,IF(L181=2,26.04,IF(L181=3,20.6,IF(L181=4,12,IF(L181=5,11,IF(L181=6,10,IF(L181=7,9,IF(L181=8,8,0))))))))+IF(L181&lt;=8,0,IF(L181&lt;=16,6,0))-IF(L181&lt;=8,0,IF(L181&lt;=16,(L181-9)*0.17,0)),0)+IF(F181="JEOF",IF(L181=1,34,IF(L181=2,26.04,IF(L181=3,20.6,IF(L181=4,12,IF(L181=5,11,IF(L181=6,10,IF(L181=7,9,IF(L181=8,8,0))))))))+IF(L181&lt;=8,0,IF(L181&lt;=16,6,0))-IF(L181&lt;=8,0,IF(L181&lt;=16,(L181-9)*0.17,0)),0)+IF(F181="JnPČ",IF(L181=1,51,IF(L181=2,35.7,IF(L181=3,27,IF(L181=4,19.5,IF(L181=5,18,IF(L181=6,16.5,IF(L181=7,15,IF(L181=8,13.5,0))))))))+IF(L181&lt;=8,0,IF(L181&lt;=16,10,0))-IF(L181&lt;=8,0,IF(L181&lt;=16,(L181-9)*0.255,0)),0)+IF(F181="JnEČ",IF(L181=1,25.5,IF(L181=2,19.53,IF(L181=3,15.48,IF(L181=4,9,IF(L181=5,8.25,IF(L181=6,7.5,IF(L181=7,6.75,IF(L181=8,6,0))))))))+IF(L181&lt;=8,0,IF(L181&lt;=16,5,0))-IF(L181&lt;=8,0,IF(L181&lt;=16,(L181-9)*0.1275,0)),0)+IF(F181="JčPČ",IF(L181=1,21.25,IF(L181=2,14.5,IF(L181=3,11.5,IF(L181=4,7,IF(L181=5,6.5,IF(L181=6,6,IF(L181=7,5.5,IF(L181=8,5,0))))))))+IF(L181&lt;=8,0,IF(L181&lt;=16,4,0))-IF(L181&lt;=8,0,IF(L181&lt;=16,(L181-9)*0.10625,0)),0)+IF(F181="JčEČ",IF(L181=1,17,IF(L181=2,13.02,IF(L181=3,10.32,IF(L181=4,6,IF(L181=5,5.5,IF(L181=6,5,IF(L181=7,4.5,IF(L181=8,4,0))))))))+IF(L181&lt;=8,0,IF(L181&lt;=16,3,0))-IF(L181&lt;=8,0,IF(L181&lt;=16,(L181-9)*0.085,0)),0)+IF(F181="NEAK",IF(L181=1,11.48,IF(L181=2,8.79,IF(L181=3,6.97,IF(L181=4,4.05,IF(L181=5,3.71,IF(L181=6,3.38,IF(L181=7,3.04,IF(L181=8,2.7,0))))))))+IF(L181&lt;=8,0,IF(L181&lt;=16,2,IF(L181&lt;=24,1.3,0)))-IF(L181&lt;=8,0,IF(L181&lt;=16,(L181-9)*0.0574,IF(L181&lt;=24,(L181-17)*0.0574,0))),0))*IF(L181&lt;4,1,IF(OR(F181="PČ",F181="PŽ",F181="PT"),IF(J181&lt;32,J181/32,1),1))* IF(L181&lt;4,1,IF(OR(F181="EČ",F181="EŽ",F181="JOŽ",F181="JPČ",F181="NEAK"),IF(J181&lt;24,J181/24,1),1))*IF(L181&lt;4,1,IF(OR(F181="PČneol",F181="JEČ",F181="JEOF",F181="JnPČ",F181="JnEČ",F181="JčPČ",F181="JčEČ"),IF(J181&lt;16,J181/16,1),1))*IF(L181&lt;4,1,IF(F181="EČneol",IF(J181&lt;8,J181/8,1),1))</f>
        <v>6</v>
      </c>
      <c r="O181" s="12">
        <f t="shared" ref="O181:O197" si="88">IF(F181="OŽ",N181,IF(H181="Ne",IF(J181*0.3&lt;=J181-L181,N181,0),IF(J181*0.1&lt;=J181-L181,N181,0)))</f>
        <v>6</v>
      </c>
      <c r="P181" s="5">
        <f t="shared" ref="P181:P197" si="89">IF(O181=0,0,IF(F181="OŽ",IF(L181&gt;47,0,IF(J181&gt;47,(48-L181)*1.836,((48-L181)-(48-J181))*1.836)),0)+IF(F181="PČ",IF(L181&gt;31,0,IF(J181&gt;31,(32-L181)*1.347,((32-L181)-(32-J181))*1.347)),0)+ IF(F181="PČneol",IF(L181&gt;15,0,IF(J181&gt;15,(16-L181)*0.255,((16-L181)-(16-J181))*0.255)),0)+IF(F181="PŽ",IF(L181&gt;31,0,IF(J181&gt;31,(32-L181)*0.255,((32-L181)-(32-J181))*0.255)),0)+IF(F181="EČ",IF(L181&gt;23,0,IF(J181&gt;23,(24-L181)*0.612,((24-L181)-(24-J181))*0.612)),0)+IF(F181="EČneol",IF(L181&gt;7,0,IF(J181&gt;7,(8-L181)*0.204,((8-L181)-(8-J181))*0.204)),0)+IF(F181="EŽ",IF(L181&gt;23,0,IF(J181&gt;23,(24-L181)*0.204,((24-L181)-(24-J181))*0.204)),0)+IF(F181="PT",IF(L181&gt;31,0,IF(J181&gt;31,(32-L181)*0.204,((32-L181)-(32-J181))*0.204)),0)+IF(F181="JOŽ",IF(L181&gt;23,0,IF(J181&gt;23,(24-L181)*0.255,((24-L181)-(24-J181))*0.255)),0)+IF(F181="JPČ",IF(L181&gt;23,0,IF(J181&gt;23,(24-L181)*0.204,((24-L181)-(24-J181))*0.204)),0)+IF(F181="JEČ",IF(L181&gt;15,0,IF(J181&gt;15,(16-L181)*0.102,((16-L181)-(16-J181))*0.102)),0)+IF(F181="JEOF",IF(L181&gt;15,0,IF(J181&gt;15,(16-L181)*0.102,((16-L181)-(16-J181))*0.102)),0)+IF(F181="JnPČ",IF(L181&gt;15,0,IF(J181&gt;15,(16-L181)*0.153,((16-L181)-(16-J181))*0.153)),0)+IF(F181="JnEČ",IF(L181&gt;15,0,IF(J181&gt;15,(16-L181)*0.0765,((16-L181)-(16-J181))*0.0765)),0)+IF(F181="JčPČ",IF(L181&gt;15,0,IF(J181&gt;15,(16-L181)*0.06375,((16-L181)-(16-J181))*0.06375)),0)+IF(F181="JčEČ",IF(L181&gt;15,0,IF(J181&gt;15,(16-L181)*0.051,((16-L181)-(16-J181))*0.051)),0)+IF(F181="NEAK",IF(L181&gt;23,0,IF(J181&gt;23,(24-L181)*0.03444,((24-L181)-(24-J181))*0.03444)),0))</f>
        <v>0.40799999999999997</v>
      </c>
      <c r="Q181" s="14">
        <f t="shared" ref="Q181:Q197" si="90">IF(ISERROR(P181*100/N181),0,(P181*100/N181))</f>
        <v>6.8</v>
      </c>
      <c r="R181" s="13">
        <f t="shared" ref="R181:R197" si="91">IF(Q181&lt;=30,O181+P181,O181+O181*0.3)*IF(G181=1,0.4,IF(G181=2,0.75,IF(G181="1 (kas 4 m. 1 k. nerengiamos)",0.52,1)))*IF(D181="olimpinė",1,IF(M181="Ne",0.5,1))*IF(D181="olimpinė",1,IF(J181&lt;8,0,1))*E181*IF(D181="olimpinė",1,IF(K181&lt;16,0,1))*IF(I181&lt;=1,1,1/I181)*IF(OR(A23="Lietuvos lengvosios atletikos federacija",A23="Lietuvos šaudymo sporto sąjunga"),1.01,1)*IF(OR(A23="Lietuvos dviračių sporto federacija",A23="Lietuvos biatlono federacija",A23=" Lietuvos nacionalinė slidinėjimo asociacija"),1.03,1)*IF(OR(A23="Lietuvos baidarių ir kanojų irklavimo federacija",A23="Lietuvos buriuotojų sąjunga",A23="Lietuvos irklavimo federacija"),1.04,1)*IF(OR(A23="Lietuvos aeroklubas",A23="Lietuvos automobilių sporto federacija",A23="Lietuvos motociklų sporto federacija",A23="Lietuvos motorlaivių federacija",A23="Lietuvos žirginio sporto federacija"),1.09,1)</f>
        <v>0</v>
      </c>
    </row>
    <row r="182" spans="1:18" s="11" customFormat="1" ht="15" customHeight="1">
      <c r="A182" s="36">
        <v>9</v>
      </c>
      <c r="B182" s="36" t="s">
        <v>166</v>
      </c>
      <c r="C182" s="15" t="s">
        <v>146</v>
      </c>
      <c r="D182" s="36" t="s">
        <v>104</v>
      </c>
      <c r="E182" s="36">
        <v>1</v>
      </c>
      <c r="F182" s="36" t="s">
        <v>137</v>
      </c>
      <c r="G182" s="36">
        <v>1</v>
      </c>
      <c r="H182" s="36" t="s">
        <v>103</v>
      </c>
      <c r="I182" s="36"/>
      <c r="J182" s="36">
        <v>12</v>
      </c>
      <c r="K182" s="36">
        <v>11</v>
      </c>
      <c r="L182" s="36">
        <v>8</v>
      </c>
      <c r="M182" s="36" t="s">
        <v>108</v>
      </c>
      <c r="N182" s="4">
        <f t="shared" si="87"/>
        <v>6</v>
      </c>
      <c r="O182" s="12">
        <f t="shared" si="88"/>
        <v>6</v>
      </c>
      <c r="P182" s="5">
        <f t="shared" si="89"/>
        <v>0.40799999999999997</v>
      </c>
      <c r="Q182" s="14">
        <f t="shared" si="90"/>
        <v>6.8</v>
      </c>
      <c r="R182" s="13">
        <f t="shared" si="91"/>
        <v>2.5632000000000001</v>
      </c>
    </row>
    <row r="183" spans="1:18" s="11" customFormat="1" ht="15" customHeight="1">
      <c r="A183" s="36">
        <v>10</v>
      </c>
      <c r="B183" s="36" t="s">
        <v>140</v>
      </c>
      <c r="C183" s="15" t="s">
        <v>118</v>
      </c>
      <c r="D183" s="36" t="s">
        <v>101</v>
      </c>
      <c r="E183" s="36">
        <v>1</v>
      </c>
      <c r="F183" s="36" t="s">
        <v>137</v>
      </c>
      <c r="G183" s="36">
        <v>1</v>
      </c>
      <c r="H183" s="36" t="s">
        <v>103</v>
      </c>
      <c r="I183" s="36"/>
      <c r="J183" s="36">
        <v>11</v>
      </c>
      <c r="K183" s="36">
        <v>11</v>
      </c>
      <c r="L183" s="36">
        <v>4</v>
      </c>
      <c r="M183" s="36" t="s">
        <v>108</v>
      </c>
      <c r="N183" s="4">
        <f t="shared" si="87"/>
        <v>8.25</v>
      </c>
      <c r="O183" s="12">
        <f t="shared" si="88"/>
        <v>8.25</v>
      </c>
      <c r="P183" s="5">
        <f t="shared" si="89"/>
        <v>0.71399999999999997</v>
      </c>
      <c r="Q183" s="14">
        <f t="shared" si="90"/>
        <v>8.6545454545454543</v>
      </c>
      <c r="R183" s="13">
        <f t="shared" si="91"/>
        <v>0</v>
      </c>
    </row>
    <row r="184" spans="1:18" s="11" customFormat="1" ht="15" customHeight="1">
      <c r="A184" s="36">
        <v>11</v>
      </c>
      <c r="B184" s="36" t="s">
        <v>140</v>
      </c>
      <c r="C184" s="15" t="s">
        <v>118</v>
      </c>
      <c r="D184" s="36" t="s">
        <v>101</v>
      </c>
      <c r="E184" s="36">
        <v>1</v>
      </c>
      <c r="F184" s="36" t="s">
        <v>137</v>
      </c>
      <c r="G184" s="36">
        <v>1</v>
      </c>
      <c r="H184" s="36" t="s">
        <v>103</v>
      </c>
      <c r="I184" s="36"/>
      <c r="J184" s="36">
        <v>11</v>
      </c>
      <c r="K184" s="36">
        <v>11</v>
      </c>
      <c r="L184" s="36">
        <v>3</v>
      </c>
      <c r="M184" s="36" t="s">
        <v>108</v>
      </c>
      <c r="N184" s="4">
        <f t="shared" si="87"/>
        <v>20.6</v>
      </c>
      <c r="O184" s="12">
        <f t="shared" si="88"/>
        <v>20.6</v>
      </c>
      <c r="P184" s="5">
        <f t="shared" si="89"/>
        <v>0.81599999999999995</v>
      </c>
      <c r="Q184" s="14">
        <f t="shared" si="90"/>
        <v>3.9611650485436889</v>
      </c>
      <c r="R184" s="13">
        <f t="shared" si="91"/>
        <v>0</v>
      </c>
    </row>
    <row r="185" spans="1:18" s="11" customFormat="1" ht="15" customHeight="1">
      <c r="A185" s="36">
        <v>12</v>
      </c>
      <c r="B185" s="36" t="s">
        <v>140</v>
      </c>
      <c r="C185" s="15" t="s">
        <v>118</v>
      </c>
      <c r="D185" s="36" t="s">
        <v>104</v>
      </c>
      <c r="E185" s="36">
        <v>1</v>
      </c>
      <c r="F185" s="36" t="s">
        <v>137</v>
      </c>
      <c r="G185" s="36">
        <v>1</v>
      </c>
      <c r="H185" s="36" t="s">
        <v>103</v>
      </c>
      <c r="I185" s="36"/>
      <c r="J185" s="36">
        <v>11</v>
      </c>
      <c r="K185" s="36">
        <v>11</v>
      </c>
      <c r="L185" s="36">
        <v>3</v>
      </c>
      <c r="M185" s="36" t="s">
        <v>108</v>
      </c>
      <c r="N185" s="4">
        <f t="shared" si="87"/>
        <v>20.6</v>
      </c>
      <c r="O185" s="12">
        <f t="shared" si="88"/>
        <v>20.6</v>
      </c>
      <c r="P185" s="5">
        <f t="shared" si="89"/>
        <v>0.81599999999999995</v>
      </c>
      <c r="Q185" s="14">
        <f t="shared" si="90"/>
        <v>3.9611650485436889</v>
      </c>
      <c r="R185" s="13">
        <f t="shared" si="91"/>
        <v>8.5663999999999998</v>
      </c>
    </row>
    <row r="186" spans="1:18" s="11" customFormat="1" ht="15" customHeight="1">
      <c r="A186" s="36">
        <v>13</v>
      </c>
      <c r="B186" s="36" t="s">
        <v>128</v>
      </c>
      <c r="C186" s="15" t="s">
        <v>100</v>
      </c>
      <c r="D186" s="36" t="s">
        <v>101</v>
      </c>
      <c r="E186" s="36">
        <v>1</v>
      </c>
      <c r="F186" s="36" t="s">
        <v>137</v>
      </c>
      <c r="G186" s="36">
        <v>1</v>
      </c>
      <c r="H186" s="36" t="s">
        <v>103</v>
      </c>
      <c r="I186" s="36"/>
      <c r="J186" s="36">
        <v>16</v>
      </c>
      <c r="K186" s="36">
        <v>11</v>
      </c>
      <c r="L186" s="36">
        <v>1</v>
      </c>
      <c r="M186" s="36" t="s">
        <v>108</v>
      </c>
      <c r="N186" s="4">
        <f t="shared" si="87"/>
        <v>34</v>
      </c>
      <c r="O186" s="12">
        <f t="shared" si="88"/>
        <v>34</v>
      </c>
      <c r="P186" s="5">
        <f t="shared" si="89"/>
        <v>1.5299999999999998</v>
      </c>
      <c r="Q186" s="14">
        <f t="shared" si="90"/>
        <v>4.4999999999999991</v>
      </c>
      <c r="R186" s="13">
        <f t="shared" si="91"/>
        <v>0</v>
      </c>
    </row>
    <row r="187" spans="1:18" s="11" customFormat="1" ht="15" customHeight="1">
      <c r="A187" s="36">
        <v>14</v>
      </c>
      <c r="B187" s="36" t="s">
        <v>128</v>
      </c>
      <c r="C187" s="15" t="s">
        <v>100</v>
      </c>
      <c r="D187" s="36" t="s">
        <v>101</v>
      </c>
      <c r="E187" s="36">
        <v>1</v>
      </c>
      <c r="F187" s="36" t="s">
        <v>137</v>
      </c>
      <c r="G187" s="36">
        <v>1</v>
      </c>
      <c r="H187" s="36" t="s">
        <v>103</v>
      </c>
      <c r="I187" s="36"/>
      <c r="J187" s="36">
        <v>16</v>
      </c>
      <c r="K187" s="36">
        <v>11</v>
      </c>
      <c r="L187" s="36">
        <v>3</v>
      </c>
      <c r="M187" s="36" t="s">
        <v>108</v>
      </c>
      <c r="N187" s="4">
        <f t="shared" si="87"/>
        <v>20.6</v>
      </c>
      <c r="O187" s="12">
        <f t="shared" si="88"/>
        <v>20.6</v>
      </c>
      <c r="P187" s="5">
        <f t="shared" si="89"/>
        <v>1.3259999999999998</v>
      </c>
      <c r="Q187" s="14">
        <f t="shared" si="90"/>
        <v>6.4368932038834945</v>
      </c>
      <c r="R187" s="13">
        <f t="shared" si="91"/>
        <v>0</v>
      </c>
    </row>
    <row r="188" spans="1:18" s="11" customFormat="1" ht="15" customHeight="1">
      <c r="A188" s="36">
        <v>15</v>
      </c>
      <c r="B188" s="36" t="s">
        <v>128</v>
      </c>
      <c r="C188" s="15" t="s">
        <v>100</v>
      </c>
      <c r="D188" s="36" t="s">
        <v>104</v>
      </c>
      <c r="E188" s="36">
        <v>1</v>
      </c>
      <c r="F188" s="36" t="s">
        <v>137</v>
      </c>
      <c r="G188" s="36">
        <v>1</v>
      </c>
      <c r="H188" s="36" t="s">
        <v>103</v>
      </c>
      <c r="I188" s="36"/>
      <c r="J188" s="36">
        <v>16</v>
      </c>
      <c r="K188" s="36">
        <v>11</v>
      </c>
      <c r="L188" s="36">
        <v>1</v>
      </c>
      <c r="M188" s="36" t="s">
        <v>108</v>
      </c>
      <c r="N188" s="4">
        <f t="shared" si="87"/>
        <v>34</v>
      </c>
      <c r="O188" s="12">
        <f t="shared" si="88"/>
        <v>34</v>
      </c>
      <c r="P188" s="5">
        <f t="shared" si="89"/>
        <v>1.5299999999999998</v>
      </c>
      <c r="Q188" s="14">
        <f t="shared" si="90"/>
        <v>4.4999999999999991</v>
      </c>
      <c r="R188" s="13">
        <f t="shared" si="91"/>
        <v>14.212000000000002</v>
      </c>
    </row>
    <row r="189" spans="1:18" s="11" customFormat="1" ht="15" customHeight="1">
      <c r="A189" s="36">
        <v>16</v>
      </c>
      <c r="B189" s="36" t="s">
        <v>141</v>
      </c>
      <c r="C189" s="15" t="s">
        <v>100</v>
      </c>
      <c r="D189" s="36" t="s">
        <v>101</v>
      </c>
      <c r="E189" s="36">
        <v>1</v>
      </c>
      <c r="F189" s="36" t="s">
        <v>137</v>
      </c>
      <c r="G189" s="36">
        <v>1</v>
      </c>
      <c r="H189" s="36" t="s">
        <v>103</v>
      </c>
      <c r="I189" s="36"/>
      <c r="J189" s="36">
        <v>16</v>
      </c>
      <c r="K189" s="36">
        <v>11</v>
      </c>
      <c r="L189" s="36">
        <v>8</v>
      </c>
      <c r="M189" s="36" t="s">
        <v>108</v>
      </c>
      <c r="N189" s="4">
        <f t="shared" si="87"/>
        <v>8</v>
      </c>
      <c r="O189" s="12">
        <f t="shared" si="88"/>
        <v>8</v>
      </c>
      <c r="P189" s="5">
        <f t="shared" si="89"/>
        <v>0.81599999999999995</v>
      </c>
      <c r="Q189" s="14">
        <f t="shared" si="90"/>
        <v>10.199999999999999</v>
      </c>
      <c r="R189" s="13">
        <f t="shared" si="91"/>
        <v>0</v>
      </c>
    </row>
    <row r="190" spans="1:18" s="11" customFormat="1" ht="15" customHeight="1">
      <c r="A190" s="36">
        <v>17</v>
      </c>
      <c r="B190" s="36" t="s">
        <v>141</v>
      </c>
      <c r="C190" s="15" t="s">
        <v>100</v>
      </c>
      <c r="D190" s="36" t="s">
        <v>101</v>
      </c>
      <c r="E190" s="36">
        <v>1</v>
      </c>
      <c r="F190" s="36" t="s">
        <v>137</v>
      </c>
      <c r="G190" s="36">
        <v>1</v>
      </c>
      <c r="H190" s="36" t="s">
        <v>103</v>
      </c>
      <c r="I190" s="36"/>
      <c r="J190" s="36">
        <v>16</v>
      </c>
      <c r="K190" s="36">
        <v>11</v>
      </c>
      <c r="L190" s="36">
        <v>8</v>
      </c>
      <c r="M190" s="36" t="s">
        <v>108</v>
      </c>
      <c r="N190" s="4">
        <f t="shared" si="87"/>
        <v>8</v>
      </c>
      <c r="O190" s="12">
        <f t="shared" si="88"/>
        <v>8</v>
      </c>
      <c r="P190" s="5">
        <f t="shared" si="89"/>
        <v>0.81599999999999995</v>
      </c>
      <c r="Q190" s="14">
        <f t="shared" si="90"/>
        <v>10.199999999999999</v>
      </c>
      <c r="R190" s="13">
        <f t="shared" si="91"/>
        <v>0</v>
      </c>
    </row>
    <row r="191" spans="1:18" s="11" customFormat="1" ht="15" customHeight="1">
      <c r="A191" s="36">
        <v>18</v>
      </c>
      <c r="B191" s="36" t="s">
        <v>141</v>
      </c>
      <c r="C191" s="15" t="s">
        <v>100</v>
      </c>
      <c r="D191" s="36" t="s">
        <v>104</v>
      </c>
      <c r="E191" s="36">
        <v>1</v>
      </c>
      <c r="F191" s="36" t="s">
        <v>137</v>
      </c>
      <c r="G191" s="36">
        <v>1</v>
      </c>
      <c r="H191" s="36" t="s">
        <v>103</v>
      </c>
      <c r="I191" s="36"/>
      <c r="J191" s="36">
        <v>16</v>
      </c>
      <c r="K191" s="36">
        <v>11</v>
      </c>
      <c r="L191" s="36">
        <v>8</v>
      </c>
      <c r="M191" s="36" t="s">
        <v>108</v>
      </c>
      <c r="N191" s="4">
        <f t="shared" si="87"/>
        <v>8</v>
      </c>
      <c r="O191" s="12">
        <f t="shared" si="88"/>
        <v>8</v>
      </c>
      <c r="P191" s="5">
        <f t="shared" si="89"/>
        <v>0.81599999999999995</v>
      </c>
      <c r="Q191" s="14">
        <f t="shared" si="90"/>
        <v>10.199999999999999</v>
      </c>
      <c r="R191" s="13">
        <f t="shared" si="91"/>
        <v>3.5264000000000006</v>
      </c>
    </row>
    <row r="192" spans="1:18" s="11" customFormat="1" ht="15" customHeight="1">
      <c r="A192" s="36">
        <v>19</v>
      </c>
      <c r="B192" s="36" t="s">
        <v>167</v>
      </c>
      <c r="C192" s="15" t="s">
        <v>106</v>
      </c>
      <c r="D192" s="36" t="s">
        <v>101</v>
      </c>
      <c r="E192" s="36">
        <v>1</v>
      </c>
      <c r="F192" s="36" t="s">
        <v>137</v>
      </c>
      <c r="G192" s="36">
        <v>1</v>
      </c>
      <c r="H192" s="36" t="s">
        <v>103</v>
      </c>
      <c r="I192" s="36"/>
      <c r="J192" s="36">
        <v>10</v>
      </c>
      <c r="K192" s="36">
        <v>9</v>
      </c>
      <c r="L192" s="36">
        <v>9</v>
      </c>
      <c r="M192" s="36" t="s">
        <v>108</v>
      </c>
      <c r="N192" s="4">
        <f t="shared" si="87"/>
        <v>3.75</v>
      </c>
      <c r="O192" s="12">
        <f t="shared" si="88"/>
        <v>0</v>
      </c>
      <c r="P192" s="5">
        <f t="shared" si="89"/>
        <v>0</v>
      </c>
      <c r="Q192" s="14">
        <f t="shared" si="90"/>
        <v>0</v>
      </c>
      <c r="R192" s="13">
        <f t="shared" si="91"/>
        <v>0</v>
      </c>
    </row>
    <row r="193" spans="1:18" s="11" customFormat="1" ht="15" customHeight="1">
      <c r="A193" s="36">
        <v>20</v>
      </c>
      <c r="B193" s="36" t="s">
        <v>167</v>
      </c>
      <c r="C193" s="15" t="s">
        <v>106</v>
      </c>
      <c r="D193" s="36" t="s">
        <v>101</v>
      </c>
      <c r="E193" s="36">
        <v>1</v>
      </c>
      <c r="F193" s="36" t="s">
        <v>137</v>
      </c>
      <c r="G193" s="36">
        <v>1</v>
      </c>
      <c r="H193" s="36" t="s">
        <v>103</v>
      </c>
      <c r="I193" s="36"/>
      <c r="J193" s="36">
        <v>10</v>
      </c>
      <c r="K193" s="36">
        <v>9</v>
      </c>
      <c r="L193" s="36">
        <v>8</v>
      </c>
      <c r="M193" s="36" t="s">
        <v>108</v>
      </c>
      <c r="N193" s="4">
        <f t="shared" si="87"/>
        <v>5</v>
      </c>
      <c r="O193" s="12">
        <f t="shared" si="88"/>
        <v>0</v>
      </c>
      <c r="P193" s="5">
        <f t="shared" si="89"/>
        <v>0</v>
      </c>
      <c r="Q193" s="14">
        <f t="shared" si="90"/>
        <v>0</v>
      </c>
      <c r="R193" s="13">
        <f t="shared" si="91"/>
        <v>0</v>
      </c>
    </row>
    <row r="194" spans="1:18" s="11" customFormat="1" ht="15" customHeight="1">
      <c r="A194" s="36">
        <v>21</v>
      </c>
      <c r="B194" s="36" t="s">
        <v>167</v>
      </c>
      <c r="C194" s="15" t="s">
        <v>106</v>
      </c>
      <c r="D194" s="36" t="s">
        <v>104</v>
      </c>
      <c r="E194" s="36">
        <v>1</v>
      </c>
      <c r="F194" s="36" t="s">
        <v>137</v>
      </c>
      <c r="G194" s="36">
        <v>1</v>
      </c>
      <c r="H194" s="36" t="s">
        <v>103</v>
      </c>
      <c r="I194" s="36"/>
      <c r="J194" s="36">
        <v>10</v>
      </c>
      <c r="K194" s="36">
        <v>9</v>
      </c>
      <c r="L194" s="36">
        <v>8</v>
      </c>
      <c r="M194" s="36" t="s">
        <v>108</v>
      </c>
      <c r="N194" s="4">
        <f t="shared" si="87"/>
        <v>5</v>
      </c>
      <c r="O194" s="12">
        <f t="shared" si="88"/>
        <v>0</v>
      </c>
      <c r="P194" s="5">
        <f t="shared" si="89"/>
        <v>0</v>
      </c>
      <c r="Q194" s="14">
        <f t="shared" si="90"/>
        <v>0</v>
      </c>
      <c r="R194" s="13">
        <f t="shared" si="91"/>
        <v>0</v>
      </c>
    </row>
    <row r="195" spans="1:18" s="11" customFormat="1" ht="15" customHeight="1">
      <c r="A195" s="36">
        <v>22</v>
      </c>
      <c r="B195" s="36" t="s">
        <v>105</v>
      </c>
      <c r="C195" s="15" t="s">
        <v>131</v>
      </c>
      <c r="D195" s="36" t="s">
        <v>101</v>
      </c>
      <c r="E195" s="36">
        <v>1</v>
      </c>
      <c r="F195" s="36" t="s">
        <v>137</v>
      </c>
      <c r="G195" s="36">
        <v>1</v>
      </c>
      <c r="H195" s="36" t="s">
        <v>103</v>
      </c>
      <c r="I195" s="36"/>
      <c r="J195" s="36">
        <v>11</v>
      </c>
      <c r="K195" s="36">
        <v>9</v>
      </c>
      <c r="L195" s="36">
        <v>4</v>
      </c>
      <c r="M195" s="36" t="s">
        <v>108</v>
      </c>
      <c r="N195" s="4">
        <f t="shared" si="87"/>
        <v>8.25</v>
      </c>
      <c r="O195" s="12">
        <f t="shared" si="88"/>
        <v>8.25</v>
      </c>
      <c r="P195" s="5">
        <f t="shared" si="89"/>
        <v>0.71399999999999997</v>
      </c>
      <c r="Q195" s="14">
        <f t="shared" si="90"/>
        <v>8.6545454545454543</v>
      </c>
      <c r="R195" s="13">
        <f t="shared" si="91"/>
        <v>0</v>
      </c>
    </row>
    <row r="196" spans="1:18" s="11" customFormat="1" ht="15" customHeight="1">
      <c r="A196" s="36">
        <v>23</v>
      </c>
      <c r="B196" s="36" t="s">
        <v>105</v>
      </c>
      <c r="C196" s="15" t="s">
        <v>131</v>
      </c>
      <c r="D196" s="36" t="s">
        <v>101</v>
      </c>
      <c r="E196" s="36">
        <v>1</v>
      </c>
      <c r="F196" s="36" t="s">
        <v>137</v>
      </c>
      <c r="G196" s="36">
        <v>1</v>
      </c>
      <c r="H196" s="36" t="s">
        <v>103</v>
      </c>
      <c r="I196" s="36"/>
      <c r="J196" s="36">
        <v>11</v>
      </c>
      <c r="K196" s="36">
        <v>9</v>
      </c>
      <c r="L196" s="36">
        <v>5</v>
      </c>
      <c r="M196" s="36" t="s">
        <v>108</v>
      </c>
      <c r="N196" s="4">
        <f t="shared" si="87"/>
        <v>7.5625</v>
      </c>
      <c r="O196" s="12">
        <f t="shared" si="88"/>
        <v>7.5625</v>
      </c>
      <c r="P196" s="5">
        <f t="shared" si="89"/>
        <v>0.61199999999999999</v>
      </c>
      <c r="Q196" s="14">
        <f t="shared" si="90"/>
        <v>8.0925619834710734</v>
      </c>
      <c r="R196" s="13">
        <f t="shared" si="91"/>
        <v>0</v>
      </c>
    </row>
    <row r="197" spans="1:18" s="11" customFormat="1" ht="15" customHeight="1">
      <c r="A197" s="36">
        <v>24</v>
      </c>
      <c r="B197" s="36" t="s">
        <v>105</v>
      </c>
      <c r="C197" s="15" t="s">
        <v>131</v>
      </c>
      <c r="D197" s="36" t="s">
        <v>104</v>
      </c>
      <c r="E197" s="36">
        <v>1</v>
      </c>
      <c r="F197" s="36" t="s">
        <v>137</v>
      </c>
      <c r="G197" s="36">
        <v>1</v>
      </c>
      <c r="H197" s="36" t="s">
        <v>103</v>
      </c>
      <c r="I197" s="36"/>
      <c r="J197" s="36">
        <v>11</v>
      </c>
      <c r="K197" s="36">
        <v>9</v>
      </c>
      <c r="L197" s="36">
        <v>4</v>
      </c>
      <c r="M197" s="36" t="s">
        <v>108</v>
      </c>
      <c r="N197" s="4">
        <f t="shared" si="87"/>
        <v>8.25</v>
      </c>
      <c r="O197" s="12">
        <f t="shared" si="88"/>
        <v>8.25</v>
      </c>
      <c r="P197" s="5">
        <f t="shared" si="89"/>
        <v>0.71399999999999997</v>
      </c>
      <c r="Q197" s="14">
        <f t="shared" si="90"/>
        <v>8.6545454545454543</v>
      </c>
      <c r="R197" s="13">
        <f t="shared" si="91"/>
        <v>3.5856000000000003</v>
      </c>
    </row>
    <row r="198" spans="1:18" ht="15" customHeight="1">
      <c r="A198" s="36">
        <v>25</v>
      </c>
      <c r="B198" s="36" t="s">
        <v>168</v>
      </c>
      <c r="C198" s="15" t="s">
        <v>131</v>
      </c>
      <c r="D198" s="36" t="s">
        <v>101</v>
      </c>
      <c r="E198" s="36">
        <v>1</v>
      </c>
      <c r="F198" s="36" t="s">
        <v>137</v>
      </c>
      <c r="G198" s="36">
        <v>1</v>
      </c>
      <c r="H198" s="36" t="s">
        <v>103</v>
      </c>
      <c r="I198" s="36"/>
      <c r="J198" s="36">
        <v>11</v>
      </c>
      <c r="K198" s="36">
        <v>9</v>
      </c>
      <c r="L198" s="36">
        <v>10</v>
      </c>
      <c r="M198" s="36" t="s">
        <v>108</v>
      </c>
      <c r="N198" s="4">
        <f t="shared" si="83"/>
        <v>4.0081249999999997</v>
      </c>
      <c r="O198" s="12">
        <f t="shared" si="81"/>
        <v>0</v>
      </c>
      <c r="P198" s="5">
        <f t="shared" si="84"/>
        <v>0</v>
      </c>
      <c r="Q198" s="14">
        <f t="shared" si="86"/>
        <v>0</v>
      </c>
      <c r="R198" s="13">
        <f>IF(Q198&lt;=30,O198+P198,O198+O198*0.3)*IF(G198=1,0.4,IF(G198=2,0.75,IF(G198="1 (kas 4 m. 1 k. nerengiamos)",0.52,1)))*IF(D198="olimpinė",1,IF(M198="Ne",0.5,1))*IF(D198="olimpinė",1,IF(J198&lt;8,0,1))*E198*IF(D198="olimpinė",1,IF(K198&lt;16,0,1))*IF(I198&lt;=1,1,1/I198)*IF(OR(A171="Lietuvos lengvosios atletikos federacija",A171="Lietuvos šaudymo sporto sąjunga"),1.01,1)*IF(OR(A171="Lietuvos dviračių sporto federacija",A171="Lietuvos biatlono federacija",A171=" Lietuvos nacionalinė slidinėjimo asociacija"),1.03,1)*IF(OR(A171="Lietuvos baidarių ir kanojų irklavimo federacija",A171="Lietuvos buriuotojų sąjunga",A171="Lietuvos irklavimo federacija"),1.04,1)*IF(OR(A171="Lietuvos aeroklubas",A171="Lietuvos automobilių sporto federacija",A171="Lietuvos motociklų sporto federacija",A171="Lietuvos motorlaivių federacija",A171="Lietuvos žirginio sporto federacija"),1.09,1)</f>
        <v>0</v>
      </c>
    </row>
    <row r="199" spans="1:18" ht="15" customHeight="1">
      <c r="A199" s="36">
        <v>26</v>
      </c>
      <c r="B199" s="36" t="s">
        <v>168</v>
      </c>
      <c r="C199" s="15" t="s">
        <v>131</v>
      </c>
      <c r="D199" s="36" t="s">
        <v>101</v>
      </c>
      <c r="E199" s="36">
        <v>1</v>
      </c>
      <c r="F199" s="36" t="s">
        <v>137</v>
      </c>
      <c r="G199" s="36">
        <v>1</v>
      </c>
      <c r="H199" s="36" t="s">
        <v>103</v>
      </c>
      <c r="I199" s="36"/>
      <c r="J199" s="36">
        <v>11</v>
      </c>
      <c r="K199" s="36">
        <v>9</v>
      </c>
      <c r="L199" s="36">
        <v>9</v>
      </c>
      <c r="M199" s="36" t="s">
        <v>108</v>
      </c>
      <c r="N199" s="4">
        <f>(IF(F199="OŽ",IF(L199=1,612,IF(L199=2,473.76,IF(L199=3,380.16,IF(L199=4,201.6,IF(L199=5,187.2,IF(L199=6,172.8,IF(L199=7,165,IF(L199=8,160,0))))))))+IF(L199&lt;=8,0,IF(L199&lt;=16,153,IF(L199&lt;=24,120,IF(L199&lt;=32,89,IF(L199&lt;=48,58,0)))))-IF(L199&lt;=8,0,IF(L199&lt;=16,(L199-9)*3.06,IF(L199&lt;=24,(L199-17)*3.06,IF(L199&lt;=32,(L199-25)*3.06,IF(L199&lt;=48,(L199-33)*3.06,0))))),0)+IF(F199="PČ",IF(L199=1,449,IF(L199=2,314.6,IF(L199=3,238,IF(L199=4,172,IF(L199=5,159,IF(L199=6,145,IF(L199=7,132,IF(L199=8,119,0))))))))+IF(L199&lt;=8,0,IF(L199&lt;=16,88,IF(L199&lt;=24,55,IF(L199&lt;=32,22,0))))-IF(L199&lt;=8,0,IF(L199&lt;=16,(L199-9)*2.245,IF(L199&lt;=24,(L199-17)*2.245,IF(L199&lt;=32,(L199-25)*2.245,0)))),0)+IF(F199="PČneol",IF(L199=1,85,IF(L199=2,64.61,IF(L199=3,50.76,IF(L199=4,16.25,IF(L199=5,15,IF(L199=6,13.75,IF(L199=7,12.5,IF(L199=8,11.25,0))))))))+IF(L199&lt;=8,0,IF(L199&lt;=16,9,0))-IF(L199&lt;=8,0,IF(L199&lt;=16,(L199-9)*0.425,0)),0)+IF(F199="PŽ",IF(L199=1,85,IF(L199=2,59.5,IF(L199=3,45,IF(L199=4,32.5,IF(L199=5,30,IF(L199=6,27.5,IF(L199=7,25,IF(L199=8,22.5,0))))))))+IF(L199&lt;=8,0,IF(L199&lt;=16,19,IF(L199&lt;=24,13,IF(L199&lt;=32,8,0))))-IF(L199&lt;=8,0,IF(L199&lt;=16,(L199-9)*0.425,IF(L199&lt;=24,(L199-17)*0.425,IF(L199&lt;=32,(L199-25)*0.425,0)))),0)+IF(F199="EČ",IF(L199=1,204,IF(L199=2,156.24,IF(L199=3,123.84,IF(L199=4,72,IF(L199=5,66,IF(L199=6,60,IF(L199=7,54,IF(L199=8,48,0))))))))+IF(L199&lt;=8,0,IF(L199&lt;=16,40,IF(L199&lt;=24,25,0)))-IF(L199&lt;=8,0,IF(L199&lt;=16,(L199-9)*1.02,IF(L199&lt;=24,(L199-17)*1.02,0))),0)+IF(F199="EČneol",IF(L199=1,68,IF(L199=2,51.69,IF(L199=3,40.61,IF(L199=4,13,IF(L199=5,12,IF(L199=6,11,IF(L199=7,10,IF(L199=8,9,0)))))))))+IF(F199="EŽ",IF(L199=1,68,IF(L199=2,47.6,IF(L199=3,36,IF(L199=4,18,IF(L199=5,16.5,IF(L199=6,15,IF(L199=7,13.5,IF(L199=8,12,0))))))))+IF(L199&lt;=8,0,IF(L199&lt;=16,10,IF(L199&lt;=24,6,0)))-IF(L199&lt;=8,0,IF(L199&lt;=16,(L199-9)*0.34,IF(L199&lt;=24,(L199-17)*0.34,0))),0)+IF(F199="PT",IF(L199=1,68,IF(L199=2,52.08,IF(L199=3,41.28,IF(L199=4,24,IF(L199=5,22,IF(L199=6,20,IF(L199=7,18,IF(L199=8,16,0))))))))+IF(L199&lt;=8,0,IF(L199&lt;=16,13,IF(L199&lt;=24,9,IF(L199&lt;=32,4,0))))-IF(L199&lt;=8,0,IF(L199&lt;=16,(L199-9)*0.34,IF(L199&lt;=24,(L199-17)*0.34,IF(L199&lt;=32,(L199-25)*0.34,0)))),0)+IF(F199="JOŽ",IF(L199=1,85,IF(L199=2,59.5,IF(L199=3,45,IF(L199=4,32.5,IF(L199=5,30,IF(L199=6,27.5,IF(L199=7,25,IF(L199=8,22.5,0))))))))+IF(L199&lt;=8,0,IF(L199&lt;=16,19,IF(L199&lt;=24,13,0)))-IF(L199&lt;=8,0,IF(L199&lt;=16,(L199-9)*0.425,IF(L199&lt;=24,(L199-17)*0.425,0))),0)+IF(F199="JPČ",IF(L199=1,68,IF(L199=2,47.6,IF(L199=3,36,IF(L199=4,26,IF(L199=5,24,IF(L199=6,22,IF(L199=7,20,IF(L199=8,18,0))))))))+IF(L199&lt;=8,0,IF(L199&lt;=16,13,IF(L199&lt;=24,9,0)))-IF(L199&lt;=8,0,IF(L199&lt;=16,(L199-9)*0.34,IF(L199&lt;=24,(L199-17)*0.34,0))),0)+IF(F199="JEČ",IF(L199=1,34,IF(L199=2,26.04,IF(L199=3,20.6,IF(L199=4,12,IF(L199=5,11,IF(L199=6,10,IF(L199=7,9,IF(L199=8,8,0))))))))+IF(L199&lt;=8,0,IF(L199&lt;=16,6,0))-IF(L199&lt;=8,0,IF(L199&lt;=16,(L199-9)*0.17,0)),0)+IF(F199="JEOF",IF(L199=1,34,IF(L199=2,26.04,IF(L199=3,20.6,IF(L199=4,12,IF(L199=5,11,IF(L199=6,10,IF(L199=7,9,IF(L199=8,8,0))))))))+IF(L199&lt;=8,0,IF(L199&lt;=16,6,0))-IF(L199&lt;=8,0,IF(L199&lt;=16,(L199-9)*0.17,0)),0)+IF(F199="JnPČ",IF(L199=1,51,IF(L199=2,35.7,IF(L199=3,27,IF(L199=4,19.5,IF(L199=5,18,IF(L199=6,16.5,IF(L199=7,15,IF(L199=8,13.5,0))))))))+IF(L199&lt;=8,0,IF(L199&lt;=16,10,0))-IF(L199&lt;=8,0,IF(L199&lt;=16,(L199-9)*0.255,0)),0)+IF(F199="JnEČ",IF(L199=1,25.5,IF(L199=2,19.53,IF(L199=3,15.48,IF(L199=4,9,IF(L199=5,8.25,IF(L199=6,7.5,IF(L199=7,6.75,IF(L199=8,6,0))))))))+IF(L199&lt;=8,0,IF(L199&lt;=16,5,0))-IF(L199&lt;=8,0,IF(L199&lt;=16,(L199-9)*0.1275,0)),0)+IF(F199="JčPČ",IF(L199=1,21.25,IF(L199=2,14.5,IF(L199=3,11.5,IF(L199=4,7,IF(L199=5,6.5,IF(L199=6,6,IF(L199=7,5.5,IF(L199=8,5,0))))))))+IF(L199&lt;=8,0,IF(L199&lt;=16,4,0))-IF(L199&lt;=8,0,IF(L199&lt;=16,(L199-9)*0.10625,0)),0)+IF(F199="JčEČ",IF(L199=1,17,IF(L199=2,13.02,IF(L199=3,10.32,IF(L199=4,6,IF(L199=5,5.5,IF(L199=6,5,IF(L199=7,4.5,IF(L199=8,4,0))))))))+IF(L199&lt;=8,0,IF(L199&lt;=16,3,0))-IF(L199&lt;=8,0,IF(L199&lt;=16,(L199-9)*0.085,0)),0)+IF(F199="NEAK",IF(L199=1,11.48,IF(L199=2,8.79,IF(L199=3,6.97,IF(L199=4,4.05,IF(L199=5,3.71,IF(L199=6,3.38,IF(L199=7,3.04,IF(L199=8,2.7,0))))))))+IF(L199&lt;=8,0,IF(L199&lt;=16,2,IF(L199&lt;=24,1.3,0)))-IF(L199&lt;=8,0,IF(L199&lt;=16,(L199-9)*0.0574,IF(L199&lt;=24,(L199-17)*0.0574,0))),0))*IF(L199&lt;4,1,IF(OR(F199="PČ",F199="PŽ",F199="PT"),IF(J199&lt;32,J199/32,1),1))* IF(L199&lt;4,1,IF(OR(F199="EČ",F199="EŽ",F199="JOŽ",F199="JPČ",F199="NEAK"),IF(J199&lt;24,J199/24,1),1))*IF(L199&lt;4,1,IF(OR(F199="PČneol",F199="JEČ",F199="JEOF",F199="JnPČ",F199="JnEČ",F199="JčPČ",F199="JčEČ"),IF(J199&lt;16,J199/16,1),1))*IF(L199&lt;4,1,IF(F199="EČneol",IF(J199&lt;8,J199/8,1),1))</f>
        <v>4.125</v>
      </c>
      <c r="O199" s="12">
        <f t="shared" si="81"/>
        <v>0</v>
      </c>
      <c r="P199" s="5">
        <f t="shared" si="84"/>
        <v>0</v>
      </c>
      <c r="Q199" s="14">
        <f t="shared" si="86"/>
        <v>0</v>
      </c>
      <c r="R199" s="13">
        <f>IF(Q199&lt;=30,O199+P199,O199+O199*0.3)*IF(G199=1,0.4,IF(G199=2,0.75,IF(G199="1 (kas 4 m. 1 k. nerengiamos)",0.52,1)))*IF(D199="olimpinė",1,IF(M199="Ne",0.5,1))*IF(D199="olimpinė",1,IF(J199&lt;8,0,1))*E199*IF(D199="olimpinė",1,IF(K199&lt;16,0,1))*IF(I199&lt;=1,1,1/I199)*IF(OR(A172="Lietuvos lengvosios atletikos federacija",A172="Lietuvos šaudymo sporto sąjunga"),1.01,1)*IF(OR(A172="Lietuvos dviračių sporto federacija",A172="Lietuvos biatlono federacija",A172=" Lietuvos nacionalinė slidinėjimo asociacija"),1.03,1)*IF(OR(A172="Lietuvos baidarių ir kanojų irklavimo federacija",A172="Lietuvos buriuotojų sąjunga",A172="Lietuvos irklavimo federacija"),1.04,1)*IF(OR(A172="Lietuvos aeroklubas",A172="Lietuvos automobilių sporto federacija",A172="Lietuvos motociklų sporto federacija",A172="Lietuvos motorlaivių federacija",A172="Lietuvos žirginio sporto federacija"),1.09,1)</f>
        <v>0</v>
      </c>
    </row>
    <row r="200" spans="1:18" ht="15" customHeight="1">
      <c r="A200" s="36">
        <v>27</v>
      </c>
      <c r="B200" s="36" t="s">
        <v>168</v>
      </c>
      <c r="C200" s="15" t="s">
        <v>131</v>
      </c>
      <c r="D200" s="36" t="s">
        <v>104</v>
      </c>
      <c r="E200" s="36">
        <v>1</v>
      </c>
      <c r="F200" s="36" t="s">
        <v>137</v>
      </c>
      <c r="G200" s="36">
        <v>1</v>
      </c>
      <c r="H200" s="36" t="s">
        <v>103</v>
      </c>
      <c r="I200" s="36"/>
      <c r="J200" s="36">
        <v>11</v>
      </c>
      <c r="K200" s="36">
        <v>9</v>
      </c>
      <c r="L200" s="36">
        <v>9</v>
      </c>
      <c r="M200" s="36" t="s">
        <v>108</v>
      </c>
      <c r="N200" s="4">
        <f t="shared" ref="N200" si="92">(IF(F200="OŽ",IF(L200=1,612,IF(L200=2,473.76,IF(L200=3,380.16,IF(L200=4,201.6,IF(L200=5,187.2,IF(L200=6,172.8,IF(L200=7,165,IF(L200=8,160,0))))))))+IF(L200&lt;=8,0,IF(L200&lt;=16,153,IF(L200&lt;=24,120,IF(L200&lt;=32,89,IF(L200&lt;=48,58,0)))))-IF(L200&lt;=8,0,IF(L200&lt;=16,(L200-9)*3.06,IF(L200&lt;=24,(L200-17)*3.06,IF(L200&lt;=32,(L200-25)*3.06,IF(L200&lt;=48,(L200-33)*3.06,0))))),0)+IF(F200="PČ",IF(L200=1,449,IF(L200=2,314.6,IF(L200=3,238,IF(L200=4,172,IF(L200=5,159,IF(L200=6,145,IF(L200=7,132,IF(L200=8,119,0))))))))+IF(L200&lt;=8,0,IF(L200&lt;=16,88,IF(L200&lt;=24,55,IF(L200&lt;=32,22,0))))-IF(L200&lt;=8,0,IF(L200&lt;=16,(L200-9)*2.245,IF(L200&lt;=24,(L200-17)*2.245,IF(L200&lt;=32,(L200-25)*2.245,0)))),0)+IF(F200="PČneol",IF(L200=1,85,IF(L200=2,64.61,IF(L200=3,50.76,IF(L200=4,16.25,IF(L200=5,15,IF(L200=6,13.75,IF(L200=7,12.5,IF(L200=8,11.25,0))))))))+IF(L200&lt;=8,0,IF(L200&lt;=16,9,0))-IF(L200&lt;=8,0,IF(L200&lt;=16,(L200-9)*0.425,0)),0)+IF(F200="PŽ",IF(L200=1,85,IF(L200=2,59.5,IF(L200=3,45,IF(L200=4,32.5,IF(L200=5,30,IF(L200=6,27.5,IF(L200=7,25,IF(L200=8,22.5,0))))))))+IF(L200&lt;=8,0,IF(L200&lt;=16,19,IF(L200&lt;=24,13,IF(L200&lt;=32,8,0))))-IF(L200&lt;=8,0,IF(L200&lt;=16,(L200-9)*0.425,IF(L200&lt;=24,(L200-17)*0.425,IF(L200&lt;=32,(L200-25)*0.425,0)))),0)+IF(F200="EČ",IF(L200=1,204,IF(L200=2,156.24,IF(L200=3,123.84,IF(L200=4,72,IF(L200=5,66,IF(L200=6,60,IF(L200=7,54,IF(L200=8,48,0))))))))+IF(L200&lt;=8,0,IF(L200&lt;=16,40,IF(L200&lt;=24,25,0)))-IF(L200&lt;=8,0,IF(L200&lt;=16,(L200-9)*1.02,IF(L200&lt;=24,(L200-17)*1.02,0))),0)+IF(F200="EČneol",IF(L200=1,68,IF(L200=2,51.69,IF(L200=3,40.61,IF(L200=4,13,IF(L200=5,12,IF(L200=6,11,IF(L200=7,10,IF(L200=8,9,0)))))))))+IF(F200="EŽ",IF(L200=1,68,IF(L200=2,47.6,IF(L200=3,36,IF(L200=4,18,IF(L200=5,16.5,IF(L200=6,15,IF(L200=7,13.5,IF(L200=8,12,0))))))))+IF(L200&lt;=8,0,IF(L200&lt;=16,10,IF(L200&lt;=24,6,0)))-IF(L200&lt;=8,0,IF(L200&lt;=16,(L200-9)*0.34,IF(L200&lt;=24,(L200-17)*0.34,0))),0)+IF(F200="PT",IF(L200=1,68,IF(L200=2,52.08,IF(L200=3,41.28,IF(L200=4,24,IF(L200=5,22,IF(L200=6,20,IF(L200=7,18,IF(L200=8,16,0))))))))+IF(L200&lt;=8,0,IF(L200&lt;=16,13,IF(L200&lt;=24,9,IF(L200&lt;=32,4,0))))-IF(L200&lt;=8,0,IF(L200&lt;=16,(L200-9)*0.34,IF(L200&lt;=24,(L200-17)*0.34,IF(L200&lt;=32,(L200-25)*0.34,0)))),0)+IF(F200="JOŽ",IF(L200=1,85,IF(L200=2,59.5,IF(L200=3,45,IF(L200=4,32.5,IF(L200=5,30,IF(L200=6,27.5,IF(L200=7,25,IF(L200=8,22.5,0))))))))+IF(L200&lt;=8,0,IF(L200&lt;=16,19,IF(L200&lt;=24,13,0)))-IF(L200&lt;=8,0,IF(L200&lt;=16,(L200-9)*0.425,IF(L200&lt;=24,(L200-17)*0.425,0))),0)+IF(F200="JPČ",IF(L200=1,68,IF(L200=2,47.6,IF(L200=3,36,IF(L200=4,26,IF(L200=5,24,IF(L200=6,22,IF(L200=7,20,IF(L200=8,18,0))))))))+IF(L200&lt;=8,0,IF(L200&lt;=16,13,IF(L200&lt;=24,9,0)))-IF(L200&lt;=8,0,IF(L200&lt;=16,(L200-9)*0.34,IF(L200&lt;=24,(L200-17)*0.34,0))),0)+IF(F200="JEČ",IF(L200=1,34,IF(L200=2,26.04,IF(L200=3,20.6,IF(L200=4,12,IF(L200=5,11,IF(L200=6,10,IF(L200=7,9,IF(L200=8,8,0))))))))+IF(L200&lt;=8,0,IF(L200&lt;=16,6,0))-IF(L200&lt;=8,0,IF(L200&lt;=16,(L200-9)*0.17,0)),0)+IF(F200="JEOF",IF(L200=1,34,IF(L200=2,26.04,IF(L200=3,20.6,IF(L200=4,12,IF(L200=5,11,IF(L200=6,10,IF(L200=7,9,IF(L200=8,8,0))))))))+IF(L200&lt;=8,0,IF(L200&lt;=16,6,0))-IF(L200&lt;=8,0,IF(L200&lt;=16,(L200-9)*0.17,0)),0)+IF(F200="JnPČ",IF(L200=1,51,IF(L200=2,35.7,IF(L200=3,27,IF(L200=4,19.5,IF(L200=5,18,IF(L200=6,16.5,IF(L200=7,15,IF(L200=8,13.5,0))))))))+IF(L200&lt;=8,0,IF(L200&lt;=16,10,0))-IF(L200&lt;=8,0,IF(L200&lt;=16,(L200-9)*0.255,0)),0)+IF(F200="JnEČ",IF(L200=1,25.5,IF(L200=2,19.53,IF(L200=3,15.48,IF(L200=4,9,IF(L200=5,8.25,IF(L200=6,7.5,IF(L200=7,6.75,IF(L200=8,6,0))))))))+IF(L200&lt;=8,0,IF(L200&lt;=16,5,0))-IF(L200&lt;=8,0,IF(L200&lt;=16,(L200-9)*0.1275,0)),0)+IF(F200="JčPČ",IF(L200=1,21.25,IF(L200=2,14.5,IF(L200=3,11.5,IF(L200=4,7,IF(L200=5,6.5,IF(L200=6,6,IF(L200=7,5.5,IF(L200=8,5,0))))))))+IF(L200&lt;=8,0,IF(L200&lt;=16,4,0))-IF(L200&lt;=8,0,IF(L200&lt;=16,(L200-9)*0.10625,0)),0)+IF(F200="JčEČ",IF(L200=1,17,IF(L200=2,13.02,IF(L200=3,10.32,IF(L200=4,6,IF(L200=5,5.5,IF(L200=6,5,IF(L200=7,4.5,IF(L200=8,4,0))))))))+IF(L200&lt;=8,0,IF(L200&lt;=16,3,0))-IF(L200&lt;=8,0,IF(L200&lt;=16,(L200-9)*0.085,0)),0)+IF(F200="NEAK",IF(L200=1,11.48,IF(L200=2,8.79,IF(L200=3,6.97,IF(L200=4,4.05,IF(L200=5,3.71,IF(L200=6,3.38,IF(L200=7,3.04,IF(L200=8,2.7,0))))))))+IF(L200&lt;=8,0,IF(L200&lt;=16,2,IF(L200&lt;=24,1.3,0)))-IF(L200&lt;=8,0,IF(L200&lt;=16,(L200-9)*0.0574,IF(L200&lt;=24,(L200-17)*0.0574,0))),0))*IF(L200&lt;4,1,IF(OR(F200="PČ",F200="PŽ",F200="PT"),IF(J200&lt;32,J200/32,1),1))* IF(L200&lt;4,1,IF(OR(F200="EČ",F200="EŽ",F200="JOŽ",F200="JPČ",F200="NEAK"),IF(J200&lt;24,J200/24,1),1))*IF(L200&lt;4,1,IF(OR(F200="PČneol",F200="JEČ",F200="JEOF",F200="JnPČ",F200="JnEČ",F200="JčPČ",F200="JčEČ"),IF(J200&lt;16,J200/16,1),1))*IF(L200&lt;4,1,IF(F200="EČneol",IF(J200&lt;8,J200/8,1),1))</f>
        <v>4.125</v>
      </c>
      <c r="O200" s="12">
        <f t="shared" si="81"/>
        <v>0</v>
      </c>
      <c r="P200" s="5">
        <f t="shared" si="84"/>
        <v>0</v>
      </c>
      <c r="Q200" s="14">
        <f t="shared" si="86"/>
        <v>0</v>
      </c>
      <c r="R200" s="13">
        <f>IF(Q200&lt;=30,O200+P200,O200+O200*0.3)*IF(G200=1,0.4,IF(G200=2,0.75,IF(G200="1 (kas 4 m. 1 k. nerengiamos)",0.52,1)))*IF(D200="olimpinė",1,IF(M200="Ne",0.5,1))*IF(D200="olimpinė",1,IF(J200&lt;8,0,1))*E200*IF(D200="olimpinė",1,IF(K200&lt;16,0,1))*IF(I200&lt;=1,1,1/I200)*IF(OR(A173="Lietuvos lengvosios atletikos federacija",A173="Lietuvos šaudymo sporto sąjunga"),1.01,1)*IF(OR(A173="Lietuvos dviračių sporto federacija",A173="Lietuvos biatlono federacija",A173=" Lietuvos nacionalinė slidinėjimo asociacija"),1.03,1)*IF(OR(A173="Lietuvos baidarių ir kanojų irklavimo federacija",A173="Lietuvos buriuotojų sąjunga",A173="Lietuvos irklavimo federacija"),1.04,1)*IF(OR(A173="Lietuvos aeroklubas",A173="Lietuvos automobilių sporto federacija",A173="Lietuvos motociklų sporto federacija",A173="Lietuvos motorlaivių federacija",A173="Lietuvos žirginio sporto federacija"),1.09,1)</f>
        <v>0</v>
      </c>
    </row>
    <row r="201" spans="1:18" ht="15" customHeight="1">
      <c r="A201" s="67" t="s">
        <v>3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9"/>
      <c r="R201" s="13">
        <f>SUM(R174:R200)</f>
        <v>42.992000000000004</v>
      </c>
    </row>
    <row r="202" spans="1:18" ht="15" customHeight="1">
      <c r="A202" s="65" t="s">
        <v>169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37"/>
      <c r="R202" s="11"/>
    </row>
    <row r="203" spans="1:18" ht="15" customHeight="1">
      <c r="A203" s="65" t="s">
        <v>1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37"/>
      <c r="R203" s="11"/>
    </row>
    <row r="204" spans="1:18" ht="15" customHeight="1">
      <c r="A204" s="65" t="s">
        <v>170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37"/>
      <c r="R204" s="11"/>
    </row>
    <row r="205" spans="1:18" ht="15" customHeight="1">
      <c r="A205" s="36">
        <v>1</v>
      </c>
      <c r="B205" s="36" t="s">
        <v>140</v>
      </c>
      <c r="C205" s="15" t="s">
        <v>118</v>
      </c>
      <c r="D205" s="36" t="s">
        <v>101</v>
      </c>
      <c r="E205" s="36">
        <v>1</v>
      </c>
      <c r="F205" s="36" t="s">
        <v>214</v>
      </c>
      <c r="G205" s="36" t="s">
        <v>132</v>
      </c>
      <c r="H205" s="36" t="s">
        <v>103</v>
      </c>
      <c r="I205" s="36"/>
      <c r="J205" s="36">
        <v>37</v>
      </c>
      <c r="K205" s="36">
        <v>27</v>
      </c>
      <c r="L205" s="36">
        <v>21</v>
      </c>
      <c r="M205" s="36" t="s">
        <v>108</v>
      </c>
      <c r="N205" s="4">
        <f>(IF(F205="OŽ",IF(L205=1,612,IF(L205=2,473.76,IF(L205=3,380.16,IF(L205=4,201.6,IF(L205=5,187.2,IF(L205=6,172.8,IF(L205=7,165,IF(L205=8,160,0))))))))+IF(L205&lt;=8,0,IF(L205&lt;=16,153,IF(L205&lt;=24,120,IF(L205&lt;=32,89,IF(L205&lt;=48,58,0)))))-IF(L205&lt;=8,0,IF(L205&lt;=16,(L205-9)*3.06,IF(L205&lt;=24,(L205-17)*3.06,IF(L205&lt;=32,(L205-25)*3.06,IF(L205&lt;=48,(L205-33)*3.06,0))))),0)+IF(F205="PČ",IF(L205=1,449,IF(L205=2,314.6,IF(L205=3,238,IF(L205=4,172,IF(L205=5,159,IF(L205=6,145,IF(L205=7,132,IF(L205=8,119,0))))))))+IF(L205&lt;=8,0,IF(L205&lt;=16,88,IF(L205&lt;=24,55,IF(L205&lt;=32,22,0))))-IF(L205&lt;=8,0,IF(L205&lt;=16,(L205-9)*2.245,IF(L205&lt;=24,(L205-17)*2.245,IF(L205&lt;=32,(L205-25)*2.245,0)))),0)+IF(F205="PČneol",IF(L205=1,85,IF(L205=2,64.61,IF(L205=3,50.76,IF(L205=4,16.25,IF(L205=5,15,IF(L205=6,13.75,IF(L205=7,12.5,IF(L205=8,11.25,0))))))))+IF(L205&lt;=8,0,IF(L205&lt;=16,9,0))-IF(L205&lt;=8,0,IF(L205&lt;=16,(L205-9)*0.425,0)),0)+IF(F205="PŽ",IF(L205=1,85,IF(L205=2,59.5,IF(L205=3,45,IF(L205=4,32.5,IF(L205=5,30,IF(L205=6,27.5,IF(L205=7,25,IF(L205=8,22.5,0))))))))+IF(L205&lt;=8,0,IF(L205&lt;=16,19,IF(L205&lt;=24,13,IF(L205&lt;=32,8,0))))-IF(L205&lt;=8,0,IF(L205&lt;=16,(L205-9)*0.425,IF(L205&lt;=24,(L205-17)*0.425,IF(L205&lt;=32,(L205-25)*0.425,0)))),0)+IF(F205="EČ",IF(L205=1,204,IF(L205=2,156.24,IF(L205=3,123.84,IF(L205=4,72,IF(L205=5,66,IF(L205=6,60,IF(L205=7,54,IF(L205=8,48,0))))))))+IF(L205&lt;=8,0,IF(L205&lt;=16,40,IF(L205&lt;=24,25,0)))-IF(L205&lt;=8,0,IF(L205&lt;=16,(L205-9)*1.02,IF(L205&lt;=24,(L205-17)*1.02,0))),0)+IF(F205="EČneol",IF(L205=1,68,IF(L205=2,51.69,IF(L205=3,40.61,IF(L205=4,13,IF(L205=5,12,IF(L205=6,11,IF(L205=7,10,IF(L205=8,9,0)))))))))+IF(F205="EŽ",IF(L205=1,68,IF(L205=2,47.6,IF(L205=3,36,IF(L205=4,18,IF(L205=5,16.5,IF(L205=6,15,IF(L205=7,13.5,IF(L205=8,12,0))))))))+IF(L205&lt;=8,0,IF(L205&lt;=16,10,IF(L205&lt;=24,6,0)))-IF(L205&lt;=8,0,IF(L205&lt;=16,(L205-9)*0.34,IF(L205&lt;=24,(L205-17)*0.34,0))),0)+IF(F205="PT",IF(L205=1,68,IF(L205=2,52.08,IF(L205=3,41.28,IF(L205=4,24,IF(L205=5,22,IF(L205=6,20,IF(L205=7,18,IF(L205=8,16,0))))))))+IF(L205&lt;=8,0,IF(L205&lt;=16,13,IF(L205&lt;=24,9,IF(L205&lt;=32,4,0))))-IF(L205&lt;=8,0,IF(L205&lt;=16,(L205-9)*0.34,IF(L205&lt;=24,(L205-17)*0.34,IF(L205&lt;=32,(L205-25)*0.34,0)))),0)+IF(F205="JOŽ",IF(L205=1,85,IF(L205=2,59.5,IF(L205=3,45,IF(L205=4,32.5,IF(L205=5,30,IF(L205=6,27.5,IF(L205=7,25,IF(L205=8,22.5,0))))))))+IF(L205&lt;=8,0,IF(L205&lt;=16,19,IF(L205&lt;=24,13,0)))-IF(L205&lt;=8,0,IF(L205&lt;=16,(L205-9)*0.425,IF(L205&lt;=24,(L205-17)*0.425,0))),0)+IF(F205="JPČ",IF(L205=1,68,IF(L205=2,47.6,IF(L205=3,36,IF(L205=4,26,IF(L205=5,24,IF(L205=6,22,IF(L205=7,20,IF(L205=8,18,0))))))))+IF(L205&lt;=8,0,IF(L205&lt;=16,13,IF(L205&lt;=24,9,0)))-IF(L205&lt;=8,0,IF(L205&lt;=16,(L205-9)*0.34,IF(L205&lt;=24,(L205-17)*0.34,0))),0)+IF(F205="JEČ",IF(L205=1,34,IF(L205=2,26.04,IF(L205=3,20.6,IF(L205=4,12,IF(L205=5,11,IF(L205=6,10,IF(L205=7,9,IF(L205=8,8,0))))))))+IF(L205&lt;=8,0,IF(L205&lt;=16,6,0))-IF(L205&lt;=8,0,IF(L205&lt;=16,(L205-9)*0.17,0)),0)+IF(F205="JEOF",IF(L205=1,34,IF(L205=2,26.04,IF(L205=3,20.6,IF(L205=4,12,IF(L205=5,11,IF(L205=6,10,IF(L205=7,9,IF(L205=8,8,0))))))))+IF(L205&lt;=8,0,IF(L205&lt;=16,6,0))-IF(L205&lt;=8,0,IF(L205&lt;=16,(L205-9)*0.17,0)),0)+IF(F205="JnPČ",IF(L205=1,51,IF(L205=2,35.7,IF(L205=3,27,IF(L205=4,19.5,IF(L205=5,18,IF(L205=6,16.5,IF(L205=7,15,IF(L205=8,13.5,0))))))))+IF(L205&lt;=8,0,IF(L205&lt;=16,10,0))-IF(L205&lt;=8,0,IF(L205&lt;=16,(L205-9)*0.255,0)),0)+IF(F205="JnEČ",IF(L205=1,25.5,IF(L205=2,19.53,IF(L205=3,15.48,IF(L205=4,9,IF(L205=5,8.25,IF(L205=6,7.5,IF(L205=7,6.75,IF(L205=8,6,0))))))))+IF(L205&lt;=8,0,IF(L205&lt;=16,5,0))-IF(L205&lt;=8,0,IF(L205&lt;=16,(L205-9)*0.1275,0)),0)+IF(F205="JčPČ",IF(L205=1,21.25,IF(L205=2,14.5,IF(L205=3,11.5,IF(L205=4,7,IF(L205=5,6.5,IF(L205=6,6,IF(L205=7,5.5,IF(L205=8,5,0))))))))+IF(L205&lt;=8,0,IF(L205&lt;=16,4,0))-IF(L205&lt;=8,0,IF(L205&lt;=16,(L205-9)*0.10625,0)),0)+IF(F205="JčEČ",IF(L205=1,17,IF(L205=2,13.02,IF(L205=3,10.32,IF(L205=4,6,IF(L205=5,5.5,IF(L205=6,5,IF(L205=7,4.5,IF(L205=8,4,0))))))))+IF(L205&lt;=8,0,IF(L205&lt;=16,3,0))-IF(L205&lt;=8,0,IF(L205&lt;=16,(L205-9)*0.085,0)),0)+IF(F205="NEAK",IF(L205=1,11.48,IF(L205=2,8.79,IF(L205=3,6.97,IF(L205=4,4.05,IF(L205=5,3.71,IF(L205=6,3.38,IF(L205=7,3.04,IF(L205=8,2.7,0))))))))+IF(L205&lt;=8,0,IF(L205&lt;=16,2,IF(L205&lt;=24,1.3,0)))-IF(L205&lt;=8,0,IF(L205&lt;=16,(L205-9)*0.0574,IF(L205&lt;=24,(L205-17)*0.0574,0))),0))*IF(L205&lt;4,1,IF(OR(F205="PČ",F205="PŽ",F205="PT"),IF(J205&lt;32,J205/32,1),1))* IF(L205&lt;4,1,IF(OR(F205="EČ",F205="EŽ",F205="JOŽ",F205="JPČ",F205="NEAK"),IF(J205&lt;24,J205/24,1),1))*IF(L205&lt;4,1,IF(OR(F205="PČneol",F205="JEČ",F205="JEOF",F205="JnPČ",F205="JnEČ",F205="JčPČ",F205="JčEČ"),IF(J205&lt;16,J205/16,1),1))*IF(L205&lt;4,1,IF(F205="EČneol",IF(J205&lt;8,J205/8,1),1))</f>
        <v>0</v>
      </c>
      <c r="O205" s="12">
        <f t="shared" ref="O205:O219" si="93">IF(F205="OŽ",N205,IF(H205="Ne",IF(J205*0.3&lt;=J205-L205,N205,0),IF(J205*0.1&lt;=J205-L205,N205,0)))</f>
        <v>0</v>
      </c>
      <c r="P205" s="5">
        <f>IF(O205=0,0,IF(F205="OŽ",IF(L205&gt;47,0,IF(J205&gt;47,(48-L205)*1.836,((48-L205)-(48-J205))*1.836)),0)+IF(F205="PČ",IF(L205&gt;31,0,IF(J205&gt;31,(32-L205)*1.347,((32-L205)-(32-J205))*1.347)),0)+ IF(F205="PČneol",IF(L205&gt;15,0,IF(J205&gt;15,(16-L205)*0.255,((16-L205)-(16-J205))*0.255)),0)+IF(F205="PŽ",IF(L205&gt;31,0,IF(J205&gt;31,(32-L205)*0.255,((32-L205)-(32-J205))*0.255)),0)+IF(F205="EČ",IF(L205&gt;23,0,IF(J205&gt;23,(24-L205)*0.612,((24-L205)-(24-J205))*0.612)),0)+IF(F205="EČneol",IF(L205&gt;7,0,IF(J205&gt;7,(8-L205)*0.204,((8-L205)-(8-J205))*0.204)),0)+IF(F205="EŽ",IF(L205&gt;23,0,IF(J205&gt;23,(24-L205)*0.204,((24-L205)-(24-J205))*0.204)),0)+IF(F205="PT",IF(L205&gt;31,0,IF(J205&gt;31,(32-L205)*0.204,((32-L205)-(32-J205))*0.204)),0)+IF(F205="JOŽ",IF(L205&gt;23,0,IF(J205&gt;23,(24-L205)*0.255,((24-L205)-(24-J205))*0.255)),0)+IF(F205="JPČ",IF(L205&gt;23,0,IF(J205&gt;23,(24-L205)*0.204,((24-L205)-(24-J205))*0.204)),0)+IF(F205="JEČ",IF(L205&gt;15,0,IF(J205&gt;15,(16-L205)*0.102,((16-L205)-(16-J205))*0.102)),0)+IF(F205="JEOF",IF(L205&gt;15,0,IF(J205&gt;15,(16-L205)*0.102,((16-L205)-(16-J205))*0.102)),0)+IF(F205="JnPČ",IF(L205&gt;15,0,IF(J205&gt;15,(16-L205)*0.153,((16-L205)-(16-J205))*0.153)),0)+IF(F205="JnEČ",IF(L205&gt;15,0,IF(J205&gt;15,(16-L205)*0.0765,((16-L205)-(16-J205))*0.0765)),0)+IF(F205="JčPČ",IF(L205&gt;15,0,IF(J205&gt;15,(16-L205)*0.06375,((16-L205)-(16-J205))*0.06375)),0)+IF(F205="JčEČ",IF(L205&gt;15,0,IF(J205&gt;15,(16-L205)*0.051,((16-L205)-(16-J205))*0.051)),0)+IF(F205="NEAK",IF(L205&gt;23,0,IF(J205&gt;23,(24-L205)*0.03444,((24-L205)-(24-J205))*0.03444)),0))</f>
        <v>0</v>
      </c>
      <c r="Q205" s="14">
        <f>IF(ISERROR(P205*100/N205),0,(P205*100/N205))</f>
        <v>0</v>
      </c>
      <c r="R205" s="13">
        <f t="shared" ref="R205:R211" si="94">IF(Q205&lt;=30,O205+P205,O205+O205*0.3)*IF(G205=1,0.4,IF(G205=2,0.75,IF(G205="1 (kas 4 m. 1 k. nerengiamos)",0.52,1)))*IF(D205="olimpinė",1,IF(M205="Ne",0.5,1))*IF(D205="olimpinė",1,IF(J205&lt;8,0,1))*E205*IF(D205="olimpinė",1,IF(K205&lt;16,0,1))*IF(I205&lt;=1,1,1/I205)*IF(OR(A16="Lietuvos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06" spans="1:18" ht="15" customHeight="1">
      <c r="A206" s="36">
        <v>2</v>
      </c>
      <c r="B206" s="36" t="s">
        <v>99</v>
      </c>
      <c r="C206" s="15" t="s">
        <v>118</v>
      </c>
      <c r="D206" s="36" t="s">
        <v>101</v>
      </c>
      <c r="E206" s="36">
        <v>1</v>
      </c>
      <c r="F206" s="39" t="s">
        <v>214</v>
      </c>
      <c r="G206" s="36" t="s">
        <v>132</v>
      </c>
      <c r="H206" s="36" t="s">
        <v>103</v>
      </c>
      <c r="I206" s="36"/>
      <c r="J206" s="36">
        <v>37</v>
      </c>
      <c r="K206" s="36">
        <v>27</v>
      </c>
      <c r="L206" s="36">
        <v>29</v>
      </c>
      <c r="M206" s="36" t="s">
        <v>108</v>
      </c>
      <c r="N206" s="4">
        <f t="shared" ref="N206:N217" si="95">(IF(F206="OŽ",IF(L206=1,612,IF(L206=2,473.76,IF(L206=3,380.16,IF(L206=4,201.6,IF(L206=5,187.2,IF(L206=6,172.8,IF(L206=7,165,IF(L206=8,160,0))))))))+IF(L206&lt;=8,0,IF(L206&lt;=16,153,IF(L206&lt;=24,120,IF(L206&lt;=32,89,IF(L206&lt;=48,58,0)))))-IF(L206&lt;=8,0,IF(L206&lt;=16,(L206-9)*3.06,IF(L206&lt;=24,(L206-17)*3.06,IF(L206&lt;=32,(L206-25)*3.06,IF(L206&lt;=48,(L206-33)*3.06,0))))),0)+IF(F206="PČ",IF(L206=1,449,IF(L206=2,314.6,IF(L206=3,238,IF(L206=4,172,IF(L206=5,159,IF(L206=6,145,IF(L206=7,132,IF(L206=8,119,0))))))))+IF(L206&lt;=8,0,IF(L206&lt;=16,88,IF(L206&lt;=24,55,IF(L206&lt;=32,22,0))))-IF(L206&lt;=8,0,IF(L206&lt;=16,(L206-9)*2.245,IF(L206&lt;=24,(L206-17)*2.245,IF(L206&lt;=32,(L206-25)*2.245,0)))),0)+IF(F206="PČneol",IF(L206=1,85,IF(L206=2,64.61,IF(L206=3,50.76,IF(L206=4,16.25,IF(L206=5,15,IF(L206=6,13.75,IF(L206=7,12.5,IF(L206=8,11.25,0))))))))+IF(L206&lt;=8,0,IF(L206&lt;=16,9,0))-IF(L206&lt;=8,0,IF(L206&lt;=16,(L206-9)*0.425,0)),0)+IF(F206="PŽ",IF(L206=1,85,IF(L206=2,59.5,IF(L206=3,45,IF(L206=4,32.5,IF(L206=5,30,IF(L206=6,27.5,IF(L206=7,25,IF(L206=8,22.5,0))))))))+IF(L206&lt;=8,0,IF(L206&lt;=16,19,IF(L206&lt;=24,13,IF(L206&lt;=32,8,0))))-IF(L206&lt;=8,0,IF(L206&lt;=16,(L206-9)*0.425,IF(L206&lt;=24,(L206-17)*0.425,IF(L206&lt;=32,(L206-25)*0.425,0)))),0)+IF(F206="EČ",IF(L206=1,204,IF(L206=2,156.24,IF(L206=3,123.84,IF(L206=4,72,IF(L206=5,66,IF(L206=6,60,IF(L206=7,54,IF(L206=8,48,0))))))))+IF(L206&lt;=8,0,IF(L206&lt;=16,40,IF(L206&lt;=24,25,0)))-IF(L206&lt;=8,0,IF(L206&lt;=16,(L206-9)*1.02,IF(L206&lt;=24,(L206-17)*1.02,0))),0)+IF(F206="EČneol",IF(L206=1,68,IF(L206=2,51.69,IF(L206=3,40.61,IF(L206=4,13,IF(L206=5,12,IF(L206=6,11,IF(L206=7,10,IF(L206=8,9,0)))))))))+IF(F206="EŽ",IF(L206=1,68,IF(L206=2,47.6,IF(L206=3,36,IF(L206=4,18,IF(L206=5,16.5,IF(L206=6,15,IF(L206=7,13.5,IF(L206=8,12,0))))))))+IF(L206&lt;=8,0,IF(L206&lt;=16,10,IF(L206&lt;=24,6,0)))-IF(L206&lt;=8,0,IF(L206&lt;=16,(L206-9)*0.34,IF(L206&lt;=24,(L206-17)*0.34,0))),0)+IF(F206="PT",IF(L206=1,68,IF(L206=2,52.08,IF(L206=3,41.28,IF(L206=4,24,IF(L206=5,22,IF(L206=6,20,IF(L206=7,18,IF(L206=8,16,0))))))))+IF(L206&lt;=8,0,IF(L206&lt;=16,13,IF(L206&lt;=24,9,IF(L206&lt;=32,4,0))))-IF(L206&lt;=8,0,IF(L206&lt;=16,(L206-9)*0.34,IF(L206&lt;=24,(L206-17)*0.34,IF(L206&lt;=32,(L206-25)*0.34,0)))),0)+IF(F206="JOŽ",IF(L206=1,85,IF(L206=2,59.5,IF(L206=3,45,IF(L206=4,32.5,IF(L206=5,30,IF(L206=6,27.5,IF(L206=7,25,IF(L206=8,22.5,0))))))))+IF(L206&lt;=8,0,IF(L206&lt;=16,19,IF(L206&lt;=24,13,0)))-IF(L206&lt;=8,0,IF(L206&lt;=16,(L206-9)*0.425,IF(L206&lt;=24,(L206-17)*0.425,0))),0)+IF(F206="JPČ",IF(L206=1,68,IF(L206=2,47.6,IF(L206=3,36,IF(L206=4,26,IF(L206=5,24,IF(L206=6,22,IF(L206=7,20,IF(L206=8,18,0))))))))+IF(L206&lt;=8,0,IF(L206&lt;=16,13,IF(L206&lt;=24,9,0)))-IF(L206&lt;=8,0,IF(L206&lt;=16,(L206-9)*0.34,IF(L206&lt;=24,(L206-17)*0.34,0))),0)+IF(F206="JEČ",IF(L206=1,34,IF(L206=2,26.04,IF(L206=3,20.6,IF(L206=4,12,IF(L206=5,11,IF(L206=6,10,IF(L206=7,9,IF(L206=8,8,0))))))))+IF(L206&lt;=8,0,IF(L206&lt;=16,6,0))-IF(L206&lt;=8,0,IF(L206&lt;=16,(L206-9)*0.17,0)),0)+IF(F206="JEOF",IF(L206=1,34,IF(L206=2,26.04,IF(L206=3,20.6,IF(L206=4,12,IF(L206=5,11,IF(L206=6,10,IF(L206=7,9,IF(L206=8,8,0))))))))+IF(L206&lt;=8,0,IF(L206&lt;=16,6,0))-IF(L206&lt;=8,0,IF(L206&lt;=16,(L206-9)*0.17,0)),0)+IF(F206="JnPČ",IF(L206=1,51,IF(L206=2,35.7,IF(L206=3,27,IF(L206=4,19.5,IF(L206=5,18,IF(L206=6,16.5,IF(L206=7,15,IF(L206=8,13.5,0))))))))+IF(L206&lt;=8,0,IF(L206&lt;=16,10,0))-IF(L206&lt;=8,0,IF(L206&lt;=16,(L206-9)*0.255,0)),0)+IF(F206="JnEČ",IF(L206=1,25.5,IF(L206=2,19.53,IF(L206=3,15.48,IF(L206=4,9,IF(L206=5,8.25,IF(L206=6,7.5,IF(L206=7,6.75,IF(L206=8,6,0))))))))+IF(L206&lt;=8,0,IF(L206&lt;=16,5,0))-IF(L206&lt;=8,0,IF(L206&lt;=16,(L206-9)*0.1275,0)),0)+IF(F206="JčPČ",IF(L206=1,21.25,IF(L206=2,14.5,IF(L206=3,11.5,IF(L206=4,7,IF(L206=5,6.5,IF(L206=6,6,IF(L206=7,5.5,IF(L206=8,5,0))))))))+IF(L206&lt;=8,0,IF(L206&lt;=16,4,0))-IF(L206&lt;=8,0,IF(L206&lt;=16,(L206-9)*0.10625,0)),0)+IF(F206="JčEČ",IF(L206=1,17,IF(L206=2,13.02,IF(L206=3,10.32,IF(L206=4,6,IF(L206=5,5.5,IF(L206=6,5,IF(L206=7,4.5,IF(L206=8,4,0))))))))+IF(L206&lt;=8,0,IF(L206&lt;=16,3,0))-IF(L206&lt;=8,0,IF(L206&lt;=16,(L206-9)*0.085,0)),0)+IF(F206="NEAK",IF(L206=1,11.48,IF(L206=2,8.79,IF(L206=3,6.97,IF(L206=4,4.05,IF(L206=5,3.71,IF(L206=6,3.38,IF(L206=7,3.04,IF(L206=8,2.7,0))))))))+IF(L206&lt;=8,0,IF(L206&lt;=16,2,IF(L206&lt;=24,1.3,0)))-IF(L206&lt;=8,0,IF(L206&lt;=16,(L206-9)*0.0574,IF(L206&lt;=24,(L206-17)*0.0574,0))),0))*IF(L206&lt;4,1,IF(OR(F206="PČ",F206="PŽ",F206="PT"),IF(J206&lt;32,J206/32,1),1))* IF(L206&lt;4,1,IF(OR(F206="EČ",F206="EŽ",F206="JOŽ",F206="JPČ",F206="NEAK"),IF(J206&lt;24,J206/24,1),1))*IF(L206&lt;4,1,IF(OR(F206="PČneol",F206="JEČ",F206="JEOF",F206="JnPČ",F206="JnEČ",F206="JčPČ",F206="JčEČ"),IF(J206&lt;16,J206/16,1),1))*IF(L206&lt;4,1,IF(F206="EČneol",IF(J206&lt;8,J206/8,1),1))</f>
        <v>0</v>
      </c>
      <c r="O206" s="12">
        <f t="shared" si="93"/>
        <v>0</v>
      </c>
      <c r="P206" s="5">
        <f t="shared" ref="P206:P219" si="96">IF(O206=0,0,IF(F206="OŽ",IF(L206&gt;47,0,IF(J206&gt;47,(48-L206)*1.836,((48-L206)-(48-J206))*1.836)),0)+IF(F206="PČ",IF(L206&gt;31,0,IF(J206&gt;31,(32-L206)*1.347,((32-L206)-(32-J206))*1.347)),0)+ IF(F206="PČneol",IF(L206&gt;15,0,IF(J206&gt;15,(16-L206)*0.255,((16-L206)-(16-J206))*0.255)),0)+IF(F206="PŽ",IF(L206&gt;31,0,IF(J206&gt;31,(32-L206)*0.255,((32-L206)-(32-J206))*0.255)),0)+IF(F206="EČ",IF(L206&gt;23,0,IF(J206&gt;23,(24-L206)*0.612,((24-L206)-(24-J206))*0.612)),0)+IF(F206="EČneol",IF(L206&gt;7,0,IF(J206&gt;7,(8-L206)*0.204,((8-L206)-(8-J206))*0.204)),0)+IF(F206="EŽ",IF(L206&gt;23,0,IF(J206&gt;23,(24-L206)*0.204,((24-L206)-(24-J206))*0.204)),0)+IF(F206="PT",IF(L206&gt;31,0,IF(J206&gt;31,(32-L206)*0.204,((32-L206)-(32-J206))*0.204)),0)+IF(F206="JOŽ",IF(L206&gt;23,0,IF(J206&gt;23,(24-L206)*0.255,((24-L206)-(24-J206))*0.255)),0)+IF(F206="JPČ",IF(L206&gt;23,0,IF(J206&gt;23,(24-L206)*0.204,((24-L206)-(24-J206))*0.204)),0)+IF(F206="JEČ",IF(L206&gt;15,0,IF(J206&gt;15,(16-L206)*0.102,((16-L206)-(16-J206))*0.102)),0)+IF(F206="JEOF",IF(L206&gt;15,0,IF(J206&gt;15,(16-L206)*0.102,((16-L206)-(16-J206))*0.102)),0)+IF(F206="JnPČ",IF(L206&gt;15,0,IF(J206&gt;15,(16-L206)*0.153,((16-L206)-(16-J206))*0.153)),0)+IF(F206="JnEČ",IF(L206&gt;15,0,IF(J206&gt;15,(16-L206)*0.0765,((16-L206)-(16-J206))*0.0765)),0)+IF(F206="JčPČ",IF(L206&gt;15,0,IF(J206&gt;15,(16-L206)*0.06375,((16-L206)-(16-J206))*0.06375)),0)+IF(F206="JčEČ",IF(L206&gt;15,0,IF(J206&gt;15,(16-L206)*0.051,((16-L206)-(16-J206))*0.051)),0)+IF(F206="NEAK",IF(L206&gt;23,0,IF(J206&gt;23,(24-L206)*0.03444,((24-L206)-(24-J206))*0.03444)),0))</f>
        <v>0</v>
      </c>
      <c r="Q206" s="14">
        <f t="shared" ref="Q206" si="97">IF(ISERROR(P206*100/N206),0,(P206*100/N206))</f>
        <v>0</v>
      </c>
      <c r="R206" s="13">
        <f t="shared" si="94"/>
        <v>0</v>
      </c>
    </row>
    <row r="207" spans="1:18" ht="15" customHeight="1">
      <c r="A207" s="36">
        <v>3</v>
      </c>
      <c r="B207" s="36" t="s">
        <v>99</v>
      </c>
      <c r="C207" s="15" t="s">
        <v>118</v>
      </c>
      <c r="D207" s="36" t="s">
        <v>101</v>
      </c>
      <c r="E207" s="36">
        <v>1</v>
      </c>
      <c r="F207" s="39" t="s">
        <v>214</v>
      </c>
      <c r="G207" s="36" t="s">
        <v>132</v>
      </c>
      <c r="H207" s="36" t="s">
        <v>103</v>
      </c>
      <c r="I207" s="36"/>
      <c r="J207" s="36">
        <v>37</v>
      </c>
      <c r="K207" s="36">
        <v>27</v>
      </c>
      <c r="L207" s="36">
        <v>24</v>
      </c>
      <c r="M207" s="36" t="s">
        <v>108</v>
      </c>
      <c r="N207" s="4">
        <f t="shared" si="95"/>
        <v>0</v>
      </c>
      <c r="O207" s="12">
        <f t="shared" si="93"/>
        <v>0</v>
      </c>
      <c r="P207" s="5">
        <f t="shared" si="96"/>
        <v>0</v>
      </c>
      <c r="Q207" s="14">
        <f>IF(ISERROR(P207*100/N207),0,(P207*100/N207))</f>
        <v>0</v>
      </c>
      <c r="R207" s="13">
        <f t="shared" si="94"/>
        <v>0</v>
      </c>
    </row>
    <row r="208" spans="1:18" ht="15" customHeight="1">
      <c r="A208" s="36">
        <v>4</v>
      </c>
      <c r="B208" s="36" t="s">
        <v>99</v>
      </c>
      <c r="C208" s="15" t="s">
        <v>118</v>
      </c>
      <c r="D208" s="36" t="s">
        <v>104</v>
      </c>
      <c r="E208" s="36">
        <v>1</v>
      </c>
      <c r="F208" s="36" t="s">
        <v>126</v>
      </c>
      <c r="G208" s="36" t="s">
        <v>132</v>
      </c>
      <c r="H208" s="36" t="s">
        <v>103</v>
      </c>
      <c r="I208" s="36"/>
      <c r="J208" s="36">
        <v>37</v>
      </c>
      <c r="K208" s="36">
        <v>27</v>
      </c>
      <c r="L208" s="36">
        <v>23</v>
      </c>
      <c r="M208" s="36" t="s">
        <v>108</v>
      </c>
      <c r="N208" s="4">
        <f t="shared" si="95"/>
        <v>41.53</v>
      </c>
      <c r="O208" s="12">
        <f t="shared" si="93"/>
        <v>41.53</v>
      </c>
      <c r="P208" s="5">
        <f t="shared" si="96"/>
        <v>12.122999999999999</v>
      </c>
      <c r="Q208" s="14">
        <f t="shared" ref="Q208:Q219" si="98">IF(ISERROR(P208*100/N208),0,(P208*100/N208))</f>
        <v>29.190946303876714</v>
      </c>
      <c r="R208" s="13">
        <f t="shared" si="94"/>
        <v>27.899560000000001</v>
      </c>
    </row>
    <row r="209" spans="1:18" ht="15" customHeight="1">
      <c r="A209" s="36">
        <v>5</v>
      </c>
      <c r="B209" s="36" t="s">
        <v>171</v>
      </c>
      <c r="C209" s="15" t="s">
        <v>100</v>
      </c>
      <c r="D209" s="36" t="s">
        <v>101</v>
      </c>
      <c r="E209" s="36">
        <v>1</v>
      </c>
      <c r="F209" s="39" t="s">
        <v>214</v>
      </c>
      <c r="G209" s="36" t="s">
        <v>132</v>
      </c>
      <c r="H209" s="36" t="s">
        <v>103</v>
      </c>
      <c r="I209" s="36"/>
      <c r="J209" s="36">
        <v>42</v>
      </c>
      <c r="K209" s="36">
        <v>32</v>
      </c>
      <c r="L209" s="36">
        <v>1</v>
      </c>
      <c r="M209" s="36" t="s">
        <v>108</v>
      </c>
      <c r="N209" s="4">
        <f t="shared" si="95"/>
        <v>85</v>
      </c>
      <c r="O209" s="12">
        <f t="shared" si="93"/>
        <v>85</v>
      </c>
      <c r="P209" s="5">
        <f t="shared" si="96"/>
        <v>3.8250000000000002</v>
      </c>
      <c r="Q209" s="14">
        <f t="shared" si="98"/>
        <v>4.5</v>
      </c>
      <c r="R209" s="13">
        <f t="shared" si="94"/>
        <v>46.189</v>
      </c>
    </row>
    <row r="210" spans="1:18" ht="15" customHeight="1">
      <c r="A210" s="36">
        <v>6</v>
      </c>
      <c r="B210" s="36" t="s">
        <v>128</v>
      </c>
      <c r="C210" s="15" t="s">
        <v>100</v>
      </c>
      <c r="D210" s="36" t="s">
        <v>101</v>
      </c>
      <c r="E210" s="36">
        <v>1</v>
      </c>
      <c r="F210" s="39" t="s">
        <v>214</v>
      </c>
      <c r="G210" s="36" t="s">
        <v>132</v>
      </c>
      <c r="H210" s="36" t="s">
        <v>103</v>
      </c>
      <c r="I210" s="36"/>
      <c r="J210" s="36">
        <v>42</v>
      </c>
      <c r="K210" s="36">
        <v>32</v>
      </c>
      <c r="L210" s="36">
        <v>16</v>
      </c>
      <c r="M210" s="36" t="s">
        <v>108</v>
      </c>
      <c r="N210" s="4">
        <f t="shared" si="95"/>
        <v>6.0250000000000004</v>
      </c>
      <c r="O210" s="12">
        <f t="shared" si="93"/>
        <v>6.0250000000000004</v>
      </c>
      <c r="P210" s="5">
        <f t="shared" si="96"/>
        <v>0</v>
      </c>
      <c r="Q210" s="14">
        <f t="shared" si="98"/>
        <v>0</v>
      </c>
      <c r="R210" s="13">
        <f t="shared" si="94"/>
        <v>3.1330000000000005</v>
      </c>
    </row>
    <row r="211" spans="1:18" ht="15" customHeight="1">
      <c r="A211" s="36">
        <v>7</v>
      </c>
      <c r="B211" s="36" t="s">
        <v>128</v>
      </c>
      <c r="C211" s="15" t="s">
        <v>100</v>
      </c>
      <c r="D211" s="36" t="s">
        <v>101</v>
      </c>
      <c r="E211" s="36">
        <v>1</v>
      </c>
      <c r="F211" s="39" t="s">
        <v>214</v>
      </c>
      <c r="G211" s="36" t="s">
        <v>132</v>
      </c>
      <c r="H211" s="36" t="s">
        <v>103</v>
      </c>
      <c r="I211" s="36"/>
      <c r="J211" s="36">
        <v>42</v>
      </c>
      <c r="K211" s="36">
        <v>32</v>
      </c>
      <c r="L211" s="36">
        <v>18</v>
      </c>
      <c r="M211" s="36" t="s">
        <v>108</v>
      </c>
      <c r="N211" s="4">
        <f t="shared" si="95"/>
        <v>0</v>
      </c>
      <c r="O211" s="12">
        <f t="shared" si="93"/>
        <v>0</v>
      </c>
      <c r="P211" s="5">
        <f t="shared" si="96"/>
        <v>0</v>
      </c>
      <c r="Q211" s="14">
        <f t="shared" si="98"/>
        <v>0</v>
      </c>
      <c r="R211" s="13">
        <f t="shared" si="94"/>
        <v>0</v>
      </c>
    </row>
    <row r="212" spans="1:18" s="11" customFormat="1" ht="15" customHeight="1">
      <c r="A212" s="36">
        <v>8</v>
      </c>
      <c r="B212" s="36" t="s">
        <v>128</v>
      </c>
      <c r="C212" s="15" t="s">
        <v>100</v>
      </c>
      <c r="D212" s="36" t="s">
        <v>104</v>
      </c>
      <c r="E212" s="36">
        <v>1</v>
      </c>
      <c r="F212" s="36" t="s">
        <v>126</v>
      </c>
      <c r="G212" s="36" t="s">
        <v>132</v>
      </c>
      <c r="H212" s="36" t="s">
        <v>103</v>
      </c>
      <c r="I212" s="36"/>
      <c r="J212" s="36">
        <v>42</v>
      </c>
      <c r="K212" s="36">
        <v>32</v>
      </c>
      <c r="L212" s="36">
        <v>16</v>
      </c>
      <c r="M212" s="36" t="s">
        <v>108</v>
      </c>
      <c r="N212" s="4">
        <f t="shared" ref="N212:N216" si="99">(IF(F212="OŽ",IF(L212=1,612,IF(L212=2,473.76,IF(L212=3,380.16,IF(L212=4,201.6,IF(L212=5,187.2,IF(L212=6,172.8,IF(L212=7,165,IF(L212=8,160,0))))))))+IF(L212&lt;=8,0,IF(L212&lt;=16,153,IF(L212&lt;=24,120,IF(L212&lt;=32,89,IF(L212&lt;=48,58,0)))))-IF(L212&lt;=8,0,IF(L212&lt;=16,(L212-9)*3.06,IF(L212&lt;=24,(L212-17)*3.06,IF(L212&lt;=32,(L212-25)*3.06,IF(L212&lt;=48,(L212-33)*3.06,0))))),0)+IF(F212="PČ",IF(L212=1,449,IF(L212=2,314.6,IF(L212=3,238,IF(L212=4,172,IF(L212=5,159,IF(L212=6,145,IF(L212=7,132,IF(L212=8,119,0))))))))+IF(L212&lt;=8,0,IF(L212&lt;=16,88,IF(L212&lt;=24,55,IF(L212&lt;=32,22,0))))-IF(L212&lt;=8,0,IF(L212&lt;=16,(L212-9)*2.245,IF(L212&lt;=24,(L212-17)*2.245,IF(L212&lt;=32,(L212-25)*2.245,0)))),0)+IF(F212="PČneol",IF(L212=1,85,IF(L212=2,64.61,IF(L212=3,50.76,IF(L212=4,16.25,IF(L212=5,15,IF(L212=6,13.75,IF(L212=7,12.5,IF(L212=8,11.25,0))))))))+IF(L212&lt;=8,0,IF(L212&lt;=16,9,0))-IF(L212&lt;=8,0,IF(L212&lt;=16,(L212-9)*0.425,0)),0)+IF(F212="PŽ",IF(L212=1,85,IF(L212=2,59.5,IF(L212=3,45,IF(L212=4,32.5,IF(L212=5,30,IF(L212=6,27.5,IF(L212=7,25,IF(L212=8,22.5,0))))))))+IF(L212&lt;=8,0,IF(L212&lt;=16,19,IF(L212&lt;=24,13,IF(L212&lt;=32,8,0))))-IF(L212&lt;=8,0,IF(L212&lt;=16,(L212-9)*0.425,IF(L212&lt;=24,(L212-17)*0.425,IF(L212&lt;=32,(L212-25)*0.425,0)))),0)+IF(F212="EČ",IF(L212=1,204,IF(L212=2,156.24,IF(L212=3,123.84,IF(L212=4,72,IF(L212=5,66,IF(L212=6,60,IF(L212=7,54,IF(L212=8,48,0))))))))+IF(L212&lt;=8,0,IF(L212&lt;=16,40,IF(L212&lt;=24,25,0)))-IF(L212&lt;=8,0,IF(L212&lt;=16,(L212-9)*1.02,IF(L212&lt;=24,(L212-17)*1.02,0))),0)+IF(F212="EČneol",IF(L212=1,68,IF(L212=2,51.69,IF(L212=3,40.61,IF(L212=4,13,IF(L212=5,12,IF(L212=6,11,IF(L212=7,10,IF(L212=8,9,0)))))))))+IF(F212="EŽ",IF(L212=1,68,IF(L212=2,47.6,IF(L212=3,36,IF(L212=4,18,IF(L212=5,16.5,IF(L212=6,15,IF(L212=7,13.5,IF(L212=8,12,0))))))))+IF(L212&lt;=8,0,IF(L212&lt;=16,10,IF(L212&lt;=24,6,0)))-IF(L212&lt;=8,0,IF(L212&lt;=16,(L212-9)*0.34,IF(L212&lt;=24,(L212-17)*0.34,0))),0)+IF(F212="PT",IF(L212=1,68,IF(L212=2,52.08,IF(L212=3,41.28,IF(L212=4,24,IF(L212=5,22,IF(L212=6,20,IF(L212=7,18,IF(L212=8,16,0))))))))+IF(L212&lt;=8,0,IF(L212&lt;=16,13,IF(L212&lt;=24,9,IF(L212&lt;=32,4,0))))-IF(L212&lt;=8,0,IF(L212&lt;=16,(L212-9)*0.34,IF(L212&lt;=24,(L212-17)*0.34,IF(L212&lt;=32,(L212-25)*0.34,0)))),0)+IF(F212="JOŽ",IF(L212=1,85,IF(L212=2,59.5,IF(L212=3,45,IF(L212=4,32.5,IF(L212=5,30,IF(L212=6,27.5,IF(L212=7,25,IF(L212=8,22.5,0))))))))+IF(L212&lt;=8,0,IF(L212&lt;=16,19,IF(L212&lt;=24,13,0)))-IF(L212&lt;=8,0,IF(L212&lt;=16,(L212-9)*0.425,IF(L212&lt;=24,(L212-17)*0.425,0))),0)+IF(F212="JPČ",IF(L212=1,68,IF(L212=2,47.6,IF(L212=3,36,IF(L212=4,26,IF(L212=5,24,IF(L212=6,22,IF(L212=7,20,IF(L212=8,18,0))))))))+IF(L212&lt;=8,0,IF(L212&lt;=16,13,IF(L212&lt;=24,9,0)))-IF(L212&lt;=8,0,IF(L212&lt;=16,(L212-9)*0.34,IF(L212&lt;=24,(L212-17)*0.34,0))),0)+IF(F212="JEČ",IF(L212=1,34,IF(L212=2,26.04,IF(L212=3,20.6,IF(L212=4,12,IF(L212=5,11,IF(L212=6,10,IF(L212=7,9,IF(L212=8,8,0))))))))+IF(L212&lt;=8,0,IF(L212&lt;=16,6,0))-IF(L212&lt;=8,0,IF(L212&lt;=16,(L212-9)*0.17,0)),0)+IF(F212="JEOF",IF(L212=1,34,IF(L212=2,26.04,IF(L212=3,20.6,IF(L212=4,12,IF(L212=5,11,IF(L212=6,10,IF(L212=7,9,IF(L212=8,8,0))))))))+IF(L212&lt;=8,0,IF(L212&lt;=16,6,0))-IF(L212&lt;=8,0,IF(L212&lt;=16,(L212-9)*0.17,0)),0)+IF(F212="JnPČ",IF(L212=1,51,IF(L212=2,35.7,IF(L212=3,27,IF(L212=4,19.5,IF(L212=5,18,IF(L212=6,16.5,IF(L212=7,15,IF(L212=8,13.5,0))))))))+IF(L212&lt;=8,0,IF(L212&lt;=16,10,0))-IF(L212&lt;=8,0,IF(L212&lt;=16,(L212-9)*0.255,0)),0)+IF(F212="JnEČ",IF(L212=1,25.5,IF(L212=2,19.53,IF(L212=3,15.48,IF(L212=4,9,IF(L212=5,8.25,IF(L212=6,7.5,IF(L212=7,6.75,IF(L212=8,6,0))))))))+IF(L212&lt;=8,0,IF(L212&lt;=16,5,0))-IF(L212&lt;=8,0,IF(L212&lt;=16,(L212-9)*0.1275,0)),0)+IF(F212="JčPČ",IF(L212=1,21.25,IF(L212=2,14.5,IF(L212=3,11.5,IF(L212=4,7,IF(L212=5,6.5,IF(L212=6,6,IF(L212=7,5.5,IF(L212=8,5,0))))))))+IF(L212&lt;=8,0,IF(L212&lt;=16,4,0))-IF(L212&lt;=8,0,IF(L212&lt;=16,(L212-9)*0.10625,0)),0)+IF(F212="JčEČ",IF(L212=1,17,IF(L212=2,13.02,IF(L212=3,10.32,IF(L212=4,6,IF(L212=5,5.5,IF(L212=6,5,IF(L212=7,4.5,IF(L212=8,4,0))))))))+IF(L212&lt;=8,0,IF(L212&lt;=16,3,0))-IF(L212&lt;=8,0,IF(L212&lt;=16,(L212-9)*0.085,0)),0)+IF(F212="NEAK",IF(L212=1,11.48,IF(L212=2,8.79,IF(L212=3,6.97,IF(L212=4,4.05,IF(L212=5,3.71,IF(L212=6,3.38,IF(L212=7,3.04,IF(L212=8,2.7,0))))))))+IF(L212&lt;=8,0,IF(L212&lt;=16,2,IF(L212&lt;=24,1.3,0)))-IF(L212&lt;=8,0,IF(L212&lt;=16,(L212-9)*0.0574,IF(L212&lt;=24,(L212-17)*0.0574,0))),0))*IF(L212&lt;4,1,IF(OR(F212="PČ",F212="PŽ",F212="PT"),IF(J212&lt;32,J212/32,1),1))* IF(L212&lt;4,1,IF(OR(F212="EČ",F212="EŽ",F212="JOŽ",F212="JPČ",F212="NEAK"),IF(J212&lt;24,J212/24,1),1))*IF(L212&lt;4,1,IF(OR(F212="PČneol",F212="JEČ",F212="JEOF",F212="JnPČ",F212="JnEČ",F212="JčPČ",F212="JčEČ"),IF(J212&lt;16,J212/16,1),1))*IF(L212&lt;4,1,IF(F212="EČneol",IF(J212&lt;8,J212/8,1),1))</f>
        <v>72.284999999999997</v>
      </c>
      <c r="O212" s="12">
        <f t="shared" ref="O212:O216" si="100">IF(F212="OŽ",N212,IF(H212="Ne",IF(J212*0.3&lt;=J212-L212,N212,0),IF(J212*0.1&lt;=J212-L212,N212,0)))</f>
        <v>72.284999999999997</v>
      </c>
      <c r="P212" s="5">
        <f t="shared" ref="P212:P216" si="101">IF(O212=0,0,IF(F212="OŽ",IF(L212&gt;47,0,IF(J212&gt;47,(48-L212)*1.836,((48-L212)-(48-J212))*1.836)),0)+IF(F212="PČ",IF(L212&gt;31,0,IF(J212&gt;31,(32-L212)*1.347,((32-L212)-(32-J212))*1.347)),0)+ IF(F212="PČneol",IF(L212&gt;15,0,IF(J212&gt;15,(16-L212)*0.255,((16-L212)-(16-J212))*0.255)),0)+IF(F212="PŽ",IF(L212&gt;31,0,IF(J212&gt;31,(32-L212)*0.255,((32-L212)-(32-J212))*0.255)),0)+IF(F212="EČ",IF(L212&gt;23,0,IF(J212&gt;23,(24-L212)*0.612,((24-L212)-(24-J212))*0.612)),0)+IF(F212="EČneol",IF(L212&gt;7,0,IF(J212&gt;7,(8-L212)*0.204,((8-L212)-(8-J212))*0.204)),0)+IF(F212="EŽ",IF(L212&gt;23,0,IF(J212&gt;23,(24-L212)*0.204,((24-L212)-(24-J212))*0.204)),0)+IF(F212="PT",IF(L212&gt;31,0,IF(J212&gt;31,(32-L212)*0.204,((32-L212)-(32-J212))*0.204)),0)+IF(F212="JOŽ",IF(L212&gt;23,0,IF(J212&gt;23,(24-L212)*0.255,((24-L212)-(24-J212))*0.255)),0)+IF(F212="JPČ",IF(L212&gt;23,0,IF(J212&gt;23,(24-L212)*0.204,((24-L212)-(24-J212))*0.204)),0)+IF(F212="JEČ",IF(L212&gt;15,0,IF(J212&gt;15,(16-L212)*0.102,((16-L212)-(16-J212))*0.102)),0)+IF(F212="JEOF",IF(L212&gt;15,0,IF(J212&gt;15,(16-L212)*0.102,((16-L212)-(16-J212))*0.102)),0)+IF(F212="JnPČ",IF(L212&gt;15,0,IF(J212&gt;15,(16-L212)*0.153,((16-L212)-(16-J212))*0.153)),0)+IF(F212="JnEČ",IF(L212&gt;15,0,IF(J212&gt;15,(16-L212)*0.0765,((16-L212)-(16-J212))*0.0765)),0)+IF(F212="JčPČ",IF(L212&gt;15,0,IF(J212&gt;15,(16-L212)*0.06375,((16-L212)-(16-J212))*0.06375)),0)+IF(F212="JčEČ",IF(L212&gt;15,0,IF(J212&gt;15,(16-L212)*0.051,((16-L212)-(16-J212))*0.051)),0)+IF(F212="NEAK",IF(L212&gt;23,0,IF(J212&gt;23,(24-L212)*0.03444,((24-L212)-(24-J212))*0.03444)),0))</f>
        <v>21.552</v>
      </c>
      <c r="Q212" s="14">
        <f t="shared" ref="Q212:Q216" si="102">IF(ISERROR(P212*100/N212),0,(P212*100/N212))</f>
        <v>29.815314380576883</v>
      </c>
      <c r="R212" s="13">
        <f t="shared" ref="R212:R216" si="103">IF(Q212&lt;=30,O212+P212,O212+O212*0.3)*IF(G212=1,0.4,IF(G212=2,0.75,IF(G212="1 (kas 4 m. 1 k. nerengiamos)",0.52,1)))*IF(D212="olimpinė",1,IF(M212="Ne",0.5,1))*IF(D212="olimpinė",1,IF(J212&lt;8,0,1))*E212*IF(D212="olimpinė",1,IF(K212&lt;16,0,1))*IF(I212&lt;=1,1,1/I212)*IF(OR(A23="Lietuvos lengvosios atletikos federacija",A23="Lietuvos šaudymo sporto sąjunga"),1.01,1)*IF(OR(A23="Lietuvos dviračių sporto federacija",A23="Lietuvos biatlono federacija",A23=" Lietuvos nacionalinė slidinėjimo asociacija"),1.03,1)*IF(OR(A23="Lietuvos baidarių ir kanojų irklavimo federacija",A23="Lietuvos buriuotojų sąjunga",A23="Lietuvos irklavimo federacija"),1.04,1)*IF(OR(A23="Lietuvos aeroklubas",A23="Lietuvos automobilių sporto federacija",A23="Lietuvos motociklų sporto federacija",A23="Lietuvos motorlaivių federacija",A23="Lietuvos žirginio sporto federacija"),1.09,1)</f>
        <v>48.795239999999993</v>
      </c>
    </row>
    <row r="213" spans="1:18" s="11" customFormat="1" ht="15" customHeight="1">
      <c r="A213" s="36">
        <v>9</v>
      </c>
      <c r="B213" s="36" t="s">
        <v>129</v>
      </c>
      <c r="C213" s="15" t="s">
        <v>106</v>
      </c>
      <c r="D213" s="36" t="s">
        <v>101</v>
      </c>
      <c r="E213" s="36">
        <v>1</v>
      </c>
      <c r="F213" s="39" t="s">
        <v>214</v>
      </c>
      <c r="G213" s="36" t="s">
        <v>132</v>
      </c>
      <c r="H213" s="36" t="s">
        <v>103</v>
      </c>
      <c r="I213" s="36"/>
      <c r="J213" s="36">
        <v>35</v>
      </c>
      <c r="K213" s="36">
        <v>27</v>
      </c>
      <c r="L213" s="36">
        <v>21</v>
      </c>
      <c r="M213" s="36" t="s">
        <v>108</v>
      </c>
      <c r="N213" s="4">
        <f t="shared" si="99"/>
        <v>0</v>
      </c>
      <c r="O213" s="12">
        <f t="shared" si="100"/>
        <v>0</v>
      </c>
      <c r="P213" s="5">
        <f t="shared" si="101"/>
        <v>0</v>
      </c>
      <c r="Q213" s="14">
        <f t="shared" si="102"/>
        <v>0</v>
      </c>
      <c r="R213" s="13">
        <f t="shared" si="103"/>
        <v>0</v>
      </c>
    </row>
    <row r="214" spans="1:18" s="11" customFormat="1" ht="15" customHeight="1">
      <c r="A214" s="36">
        <v>10</v>
      </c>
      <c r="B214" s="36" t="s">
        <v>129</v>
      </c>
      <c r="C214" s="15" t="s">
        <v>106</v>
      </c>
      <c r="D214" s="36" t="s">
        <v>101</v>
      </c>
      <c r="E214" s="36">
        <v>1</v>
      </c>
      <c r="F214" s="39" t="s">
        <v>214</v>
      </c>
      <c r="G214" s="36" t="s">
        <v>132</v>
      </c>
      <c r="H214" s="36" t="s">
        <v>103</v>
      </c>
      <c r="I214" s="36"/>
      <c r="J214" s="36">
        <v>35</v>
      </c>
      <c r="K214" s="36">
        <v>27</v>
      </c>
      <c r="L214" s="36">
        <v>23</v>
      </c>
      <c r="M214" s="36" t="s">
        <v>108</v>
      </c>
      <c r="N214" s="4">
        <f t="shared" si="99"/>
        <v>0</v>
      </c>
      <c r="O214" s="12">
        <f t="shared" si="100"/>
        <v>0</v>
      </c>
      <c r="P214" s="5">
        <f t="shared" si="101"/>
        <v>0</v>
      </c>
      <c r="Q214" s="14">
        <f t="shared" si="102"/>
        <v>0</v>
      </c>
      <c r="R214" s="13">
        <f t="shared" si="103"/>
        <v>0</v>
      </c>
    </row>
    <row r="215" spans="1:18" s="11" customFormat="1" ht="15" customHeight="1">
      <c r="A215" s="36">
        <v>11</v>
      </c>
      <c r="B215" s="36" t="s">
        <v>129</v>
      </c>
      <c r="C215" s="15" t="s">
        <v>106</v>
      </c>
      <c r="D215" s="36" t="s">
        <v>104</v>
      </c>
      <c r="E215" s="36">
        <v>1</v>
      </c>
      <c r="F215" s="36" t="s">
        <v>126</v>
      </c>
      <c r="G215" s="36" t="s">
        <v>132</v>
      </c>
      <c r="H215" s="36" t="s">
        <v>103</v>
      </c>
      <c r="I215" s="36"/>
      <c r="J215" s="36">
        <v>35</v>
      </c>
      <c r="K215" s="36">
        <v>27</v>
      </c>
      <c r="L215" s="36">
        <v>21</v>
      </c>
      <c r="M215" s="36" t="s">
        <v>108</v>
      </c>
      <c r="N215" s="4">
        <f t="shared" si="99"/>
        <v>46.019999999999996</v>
      </c>
      <c r="O215" s="12">
        <f t="shared" si="100"/>
        <v>46.019999999999996</v>
      </c>
      <c r="P215" s="5">
        <f t="shared" si="101"/>
        <v>14.817</v>
      </c>
      <c r="Q215" s="14">
        <f t="shared" si="102"/>
        <v>32.196870925684486</v>
      </c>
      <c r="R215" s="13">
        <f t="shared" si="103"/>
        <v>31.109519999999996</v>
      </c>
    </row>
    <row r="216" spans="1:18" s="11" customFormat="1" ht="15" customHeight="1">
      <c r="A216" s="36">
        <v>12</v>
      </c>
      <c r="B216" s="36" t="s">
        <v>105</v>
      </c>
      <c r="C216" s="15" t="s">
        <v>106</v>
      </c>
      <c r="D216" s="36" t="s">
        <v>101</v>
      </c>
      <c r="E216" s="36">
        <v>1</v>
      </c>
      <c r="F216" s="39" t="s">
        <v>214</v>
      </c>
      <c r="G216" s="36" t="s">
        <v>132</v>
      </c>
      <c r="H216" s="36" t="s">
        <v>103</v>
      </c>
      <c r="I216" s="36"/>
      <c r="J216" s="36">
        <v>35</v>
      </c>
      <c r="K216" s="36">
        <v>27</v>
      </c>
      <c r="L216" s="36">
        <v>29</v>
      </c>
      <c r="M216" s="36" t="s">
        <v>108</v>
      </c>
      <c r="N216" s="4">
        <f t="shared" si="99"/>
        <v>0</v>
      </c>
      <c r="O216" s="12">
        <f t="shared" si="100"/>
        <v>0</v>
      </c>
      <c r="P216" s="5">
        <f t="shared" si="101"/>
        <v>0</v>
      </c>
      <c r="Q216" s="14">
        <f t="shared" si="102"/>
        <v>0</v>
      </c>
      <c r="R216" s="13">
        <f t="shared" si="103"/>
        <v>0</v>
      </c>
    </row>
    <row r="217" spans="1:18" ht="15" customHeight="1">
      <c r="A217" s="36">
        <v>13</v>
      </c>
      <c r="B217" s="36" t="s">
        <v>105</v>
      </c>
      <c r="C217" s="15" t="s">
        <v>106</v>
      </c>
      <c r="D217" s="36" t="s">
        <v>101</v>
      </c>
      <c r="E217" s="36">
        <v>1</v>
      </c>
      <c r="F217" s="39" t="s">
        <v>214</v>
      </c>
      <c r="G217" s="36" t="s">
        <v>132</v>
      </c>
      <c r="H217" s="36" t="s">
        <v>103</v>
      </c>
      <c r="I217" s="36"/>
      <c r="J217" s="36">
        <v>35</v>
      </c>
      <c r="K217" s="36">
        <v>27</v>
      </c>
      <c r="L217" s="36">
        <v>26</v>
      </c>
      <c r="M217" s="36" t="s">
        <v>108</v>
      </c>
      <c r="N217" s="4">
        <f t="shared" si="95"/>
        <v>0</v>
      </c>
      <c r="O217" s="12">
        <f t="shared" si="93"/>
        <v>0</v>
      </c>
      <c r="P217" s="5">
        <f t="shared" si="96"/>
        <v>0</v>
      </c>
      <c r="Q217" s="14">
        <f t="shared" si="98"/>
        <v>0</v>
      </c>
      <c r="R217" s="13">
        <f>IF(Q217&lt;=30,O217+P217,O217+O217*0.3)*IF(G217=1,0.4,IF(G217=2,0.75,IF(G217="1 (kas 4 m. 1 k. nerengiamos)",0.52,1)))*IF(D217="olimpinė",1,IF(M217="Ne",0.5,1))*IF(D217="olimpinė",1,IF(J217&lt;8,0,1))*E217*IF(D217="olimpinė",1,IF(K217&lt;16,0,1))*IF(I217&lt;=1,1,1/I217)*IF(OR(A202="Lietuvos lengvosios atletikos federacija",A202="Lietuvos šaudymo sporto sąjunga"),1.01,1)*IF(OR(A202="Lietuvos dviračių sporto federacija",A202="Lietuvos biatlono federacija",A202=" Lietuvos nacionalinė slidinėjimo asociacija"),1.03,1)*IF(OR(A202="Lietuvos baidarių ir kanojų irklavimo federacija",A202="Lietuvos buriuotojų sąjunga",A202="Lietuvos irklavimo federacija"),1.04,1)*IF(OR(A202="Lietuvos aeroklubas",A202="Lietuvos automobilių sporto federacija",A202="Lietuvos motociklų sporto federacija",A202="Lietuvos motorlaivių federacija",A202="Lietuvos žirginio sporto federacija"),1.09,1)</f>
        <v>0</v>
      </c>
    </row>
    <row r="218" spans="1:18" ht="15" customHeight="1">
      <c r="A218" s="36">
        <v>14</v>
      </c>
      <c r="B218" s="36" t="s">
        <v>105</v>
      </c>
      <c r="C218" s="15" t="s">
        <v>106</v>
      </c>
      <c r="D218" s="36" t="s">
        <v>104</v>
      </c>
      <c r="E218" s="36">
        <v>1</v>
      </c>
      <c r="F218" s="36" t="s">
        <v>126</v>
      </c>
      <c r="G218" s="36" t="s">
        <v>132</v>
      </c>
      <c r="H218" s="36" t="s">
        <v>103</v>
      </c>
      <c r="I218" s="36"/>
      <c r="J218" s="36">
        <v>35</v>
      </c>
      <c r="K218" s="36">
        <v>27</v>
      </c>
      <c r="L218" s="36">
        <v>27</v>
      </c>
      <c r="M218" s="36" t="s">
        <v>108</v>
      </c>
      <c r="N218" s="4">
        <f>(IF(F218="OŽ",IF(L218=1,612,IF(L218=2,473.76,IF(L218=3,380.16,IF(L218=4,201.6,IF(L218=5,187.2,IF(L218=6,172.8,IF(L218=7,165,IF(L218=8,160,0))))))))+IF(L218&lt;=8,0,IF(L218&lt;=16,153,IF(L218&lt;=24,120,IF(L218&lt;=32,89,IF(L218&lt;=48,58,0)))))-IF(L218&lt;=8,0,IF(L218&lt;=16,(L218-9)*3.06,IF(L218&lt;=24,(L218-17)*3.06,IF(L218&lt;=32,(L218-25)*3.06,IF(L218&lt;=48,(L218-33)*3.06,0))))),0)+IF(F218="PČ",IF(L218=1,449,IF(L218=2,314.6,IF(L218=3,238,IF(L218=4,172,IF(L218=5,159,IF(L218=6,145,IF(L218=7,132,IF(L218=8,119,0))))))))+IF(L218&lt;=8,0,IF(L218&lt;=16,88,IF(L218&lt;=24,55,IF(L218&lt;=32,22,0))))-IF(L218&lt;=8,0,IF(L218&lt;=16,(L218-9)*2.245,IF(L218&lt;=24,(L218-17)*2.245,IF(L218&lt;=32,(L218-25)*2.245,0)))),0)+IF(F218="PČneol",IF(L218=1,85,IF(L218=2,64.61,IF(L218=3,50.76,IF(L218=4,16.25,IF(L218=5,15,IF(L218=6,13.75,IF(L218=7,12.5,IF(L218=8,11.25,0))))))))+IF(L218&lt;=8,0,IF(L218&lt;=16,9,0))-IF(L218&lt;=8,0,IF(L218&lt;=16,(L218-9)*0.425,0)),0)+IF(F218="PŽ",IF(L218=1,85,IF(L218=2,59.5,IF(L218=3,45,IF(L218=4,32.5,IF(L218=5,30,IF(L218=6,27.5,IF(L218=7,25,IF(L218=8,22.5,0))))))))+IF(L218&lt;=8,0,IF(L218&lt;=16,19,IF(L218&lt;=24,13,IF(L218&lt;=32,8,0))))-IF(L218&lt;=8,0,IF(L218&lt;=16,(L218-9)*0.425,IF(L218&lt;=24,(L218-17)*0.425,IF(L218&lt;=32,(L218-25)*0.425,0)))),0)+IF(F218="EČ",IF(L218=1,204,IF(L218=2,156.24,IF(L218=3,123.84,IF(L218=4,72,IF(L218=5,66,IF(L218=6,60,IF(L218=7,54,IF(L218=8,48,0))))))))+IF(L218&lt;=8,0,IF(L218&lt;=16,40,IF(L218&lt;=24,25,0)))-IF(L218&lt;=8,0,IF(L218&lt;=16,(L218-9)*1.02,IF(L218&lt;=24,(L218-17)*1.02,0))),0)+IF(F218="EČneol",IF(L218=1,68,IF(L218=2,51.69,IF(L218=3,40.61,IF(L218=4,13,IF(L218=5,12,IF(L218=6,11,IF(L218=7,10,IF(L218=8,9,0)))))))))+IF(F218="EŽ",IF(L218=1,68,IF(L218=2,47.6,IF(L218=3,36,IF(L218=4,18,IF(L218=5,16.5,IF(L218=6,15,IF(L218=7,13.5,IF(L218=8,12,0))))))))+IF(L218&lt;=8,0,IF(L218&lt;=16,10,IF(L218&lt;=24,6,0)))-IF(L218&lt;=8,0,IF(L218&lt;=16,(L218-9)*0.34,IF(L218&lt;=24,(L218-17)*0.34,0))),0)+IF(F218="PT",IF(L218=1,68,IF(L218=2,52.08,IF(L218=3,41.28,IF(L218=4,24,IF(L218=5,22,IF(L218=6,20,IF(L218=7,18,IF(L218=8,16,0))))))))+IF(L218&lt;=8,0,IF(L218&lt;=16,13,IF(L218&lt;=24,9,IF(L218&lt;=32,4,0))))-IF(L218&lt;=8,0,IF(L218&lt;=16,(L218-9)*0.34,IF(L218&lt;=24,(L218-17)*0.34,IF(L218&lt;=32,(L218-25)*0.34,0)))),0)+IF(F218="JOŽ",IF(L218=1,85,IF(L218=2,59.5,IF(L218=3,45,IF(L218=4,32.5,IF(L218=5,30,IF(L218=6,27.5,IF(L218=7,25,IF(L218=8,22.5,0))))))))+IF(L218&lt;=8,0,IF(L218&lt;=16,19,IF(L218&lt;=24,13,0)))-IF(L218&lt;=8,0,IF(L218&lt;=16,(L218-9)*0.425,IF(L218&lt;=24,(L218-17)*0.425,0))),0)+IF(F218="JPČ",IF(L218=1,68,IF(L218=2,47.6,IF(L218=3,36,IF(L218=4,26,IF(L218=5,24,IF(L218=6,22,IF(L218=7,20,IF(L218=8,18,0))))))))+IF(L218&lt;=8,0,IF(L218&lt;=16,13,IF(L218&lt;=24,9,0)))-IF(L218&lt;=8,0,IF(L218&lt;=16,(L218-9)*0.34,IF(L218&lt;=24,(L218-17)*0.34,0))),0)+IF(F218="JEČ",IF(L218=1,34,IF(L218=2,26.04,IF(L218=3,20.6,IF(L218=4,12,IF(L218=5,11,IF(L218=6,10,IF(L218=7,9,IF(L218=8,8,0))))))))+IF(L218&lt;=8,0,IF(L218&lt;=16,6,0))-IF(L218&lt;=8,0,IF(L218&lt;=16,(L218-9)*0.17,0)),0)+IF(F218="JEOF",IF(L218=1,34,IF(L218=2,26.04,IF(L218=3,20.6,IF(L218=4,12,IF(L218=5,11,IF(L218=6,10,IF(L218=7,9,IF(L218=8,8,0))))))))+IF(L218&lt;=8,0,IF(L218&lt;=16,6,0))-IF(L218&lt;=8,0,IF(L218&lt;=16,(L218-9)*0.17,0)),0)+IF(F218="JnPČ",IF(L218=1,51,IF(L218=2,35.7,IF(L218=3,27,IF(L218=4,19.5,IF(L218=5,18,IF(L218=6,16.5,IF(L218=7,15,IF(L218=8,13.5,0))))))))+IF(L218&lt;=8,0,IF(L218&lt;=16,10,0))-IF(L218&lt;=8,0,IF(L218&lt;=16,(L218-9)*0.255,0)),0)+IF(F218="JnEČ",IF(L218=1,25.5,IF(L218=2,19.53,IF(L218=3,15.48,IF(L218=4,9,IF(L218=5,8.25,IF(L218=6,7.5,IF(L218=7,6.75,IF(L218=8,6,0))))))))+IF(L218&lt;=8,0,IF(L218&lt;=16,5,0))-IF(L218&lt;=8,0,IF(L218&lt;=16,(L218-9)*0.1275,0)),0)+IF(F218="JčPČ",IF(L218=1,21.25,IF(L218=2,14.5,IF(L218=3,11.5,IF(L218=4,7,IF(L218=5,6.5,IF(L218=6,6,IF(L218=7,5.5,IF(L218=8,5,0))))))))+IF(L218&lt;=8,0,IF(L218&lt;=16,4,0))-IF(L218&lt;=8,0,IF(L218&lt;=16,(L218-9)*0.10625,0)),0)+IF(F218="JčEČ",IF(L218=1,17,IF(L218=2,13.02,IF(L218=3,10.32,IF(L218=4,6,IF(L218=5,5.5,IF(L218=6,5,IF(L218=7,4.5,IF(L218=8,4,0))))))))+IF(L218&lt;=8,0,IF(L218&lt;=16,3,0))-IF(L218&lt;=8,0,IF(L218&lt;=16,(L218-9)*0.085,0)),0)+IF(F218="NEAK",IF(L218=1,11.48,IF(L218=2,8.79,IF(L218=3,6.97,IF(L218=4,4.05,IF(L218=5,3.71,IF(L218=6,3.38,IF(L218=7,3.04,IF(L218=8,2.7,0))))))))+IF(L218&lt;=8,0,IF(L218&lt;=16,2,IF(L218&lt;=24,1.3,0)))-IF(L218&lt;=8,0,IF(L218&lt;=16,(L218-9)*0.0574,IF(L218&lt;=24,(L218-17)*0.0574,0))),0))*IF(L218&lt;4,1,IF(OR(F218="PČ",F218="PŽ",F218="PT"),IF(J218&lt;32,J218/32,1),1))* IF(L218&lt;4,1,IF(OR(F218="EČ",F218="EŽ",F218="JOŽ",F218="JPČ",F218="NEAK"),IF(J218&lt;24,J218/24,1),1))*IF(L218&lt;4,1,IF(OR(F218="PČneol",F218="JEČ",F218="JEOF",F218="JnPČ",F218="JnEČ",F218="JčPČ",F218="JčEČ"),IF(J218&lt;16,J218/16,1),1))*IF(L218&lt;4,1,IF(F218="EČneol",IF(J218&lt;8,J218/8,1),1))</f>
        <v>17.509999999999998</v>
      </c>
      <c r="O218" s="12">
        <f t="shared" si="93"/>
        <v>0</v>
      </c>
      <c r="P218" s="5">
        <f t="shared" si="96"/>
        <v>0</v>
      </c>
      <c r="Q218" s="14">
        <f t="shared" si="98"/>
        <v>0</v>
      </c>
      <c r="R218" s="13">
        <f>IF(Q218&lt;=30,O218+P218,O218+O218*0.3)*IF(G218=1,0.4,IF(G218=2,0.75,IF(G218="1 (kas 4 m. 1 k. nerengiamos)",0.52,1)))*IF(D218="olimpinė",1,IF(M218="Ne",0.5,1))*IF(D218="olimpinė",1,IF(J218&lt;8,0,1))*E218*IF(D218="olimpinė",1,IF(K218&lt;16,0,1))*IF(I218&lt;=1,1,1/I218)*IF(OR(A203="Lietuvos lengvosios atletikos federacija",A203="Lietuvos šaudymo sporto sąjunga"),1.01,1)*IF(OR(A203="Lietuvos dviračių sporto federacija",A203="Lietuvos biatlono federacija",A203=" Lietuvos nacionalinė slidinėjimo asociacija"),1.03,1)*IF(OR(A203="Lietuvos baidarių ir kanojų irklavimo federacija",A203="Lietuvos buriuotojų sąjunga",A203="Lietuvos irklavimo federacija"),1.04,1)*IF(OR(A203="Lietuvos aeroklubas",A203="Lietuvos automobilių sporto federacija",A203="Lietuvos motociklų sporto federacija",A203="Lietuvos motorlaivių federacija",A203="Lietuvos žirginio sporto federacija"),1.09,1)</f>
        <v>0</v>
      </c>
    </row>
    <row r="219" spans="1:18" ht="15" customHeight="1">
      <c r="A219" s="36">
        <v>15</v>
      </c>
      <c r="B219" s="36" t="s">
        <v>172</v>
      </c>
      <c r="C219" s="15" t="s">
        <v>131</v>
      </c>
      <c r="D219" s="36" t="s">
        <v>101</v>
      </c>
      <c r="E219" s="36">
        <v>1</v>
      </c>
      <c r="F219" s="39" t="s">
        <v>214</v>
      </c>
      <c r="G219" s="36" t="s">
        <v>132</v>
      </c>
      <c r="H219" s="36" t="s">
        <v>103</v>
      </c>
      <c r="I219" s="36"/>
      <c r="J219" s="36">
        <v>32</v>
      </c>
      <c r="K219" s="36">
        <v>26</v>
      </c>
      <c r="L219" s="36">
        <v>26</v>
      </c>
      <c r="M219" s="36" t="s">
        <v>108</v>
      </c>
      <c r="N219" s="4">
        <f t="shared" ref="N219" si="104">(IF(F219="OŽ",IF(L219=1,612,IF(L219=2,473.76,IF(L219=3,380.16,IF(L219=4,201.6,IF(L219=5,187.2,IF(L219=6,172.8,IF(L219=7,165,IF(L219=8,160,0))))))))+IF(L219&lt;=8,0,IF(L219&lt;=16,153,IF(L219&lt;=24,120,IF(L219&lt;=32,89,IF(L219&lt;=48,58,0)))))-IF(L219&lt;=8,0,IF(L219&lt;=16,(L219-9)*3.06,IF(L219&lt;=24,(L219-17)*3.06,IF(L219&lt;=32,(L219-25)*3.06,IF(L219&lt;=48,(L219-33)*3.06,0))))),0)+IF(F219="PČ",IF(L219=1,449,IF(L219=2,314.6,IF(L219=3,238,IF(L219=4,172,IF(L219=5,159,IF(L219=6,145,IF(L219=7,132,IF(L219=8,119,0))))))))+IF(L219&lt;=8,0,IF(L219&lt;=16,88,IF(L219&lt;=24,55,IF(L219&lt;=32,22,0))))-IF(L219&lt;=8,0,IF(L219&lt;=16,(L219-9)*2.245,IF(L219&lt;=24,(L219-17)*2.245,IF(L219&lt;=32,(L219-25)*2.245,0)))),0)+IF(F219="PČneol",IF(L219=1,85,IF(L219=2,64.61,IF(L219=3,50.76,IF(L219=4,16.25,IF(L219=5,15,IF(L219=6,13.75,IF(L219=7,12.5,IF(L219=8,11.25,0))))))))+IF(L219&lt;=8,0,IF(L219&lt;=16,9,0))-IF(L219&lt;=8,0,IF(L219&lt;=16,(L219-9)*0.425,0)),0)+IF(F219="PŽ",IF(L219=1,85,IF(L219=2,59.5,IF(L219=3,45,IF(L219=4,32.5,IF(L219=5,30,IF(L219=6,27.5,IF(L219=7,25,IF(L219=8,22.5,0))))))))+IF(L219&lt;=8,0,IF(L219&lt;=16,19,IF(L219&lt;=24,13,IF(L219&lt;=32,8,0))))-IF(L219&lt;=8,0,IF(L219&lt;=16,(L219-9)*0.425,IF(L219&lt;=24,(L219-17)*0.425,IF(L219&lt;=32,(L219-25)*0.425,0)))),0)+IF(F219="EČ",IF(L219=1,204,IF(L219=2,156.24,IF(L219=3,123.84,IF(L219=4,72,IF(L219=5,66,IF(L219=6,60,IF(L219=7,54,IF(L219=8,48,0))))))))+IF(L219&lt;=8,0,IF(L219&lt;=16,40,IF(L219&lt;=24,25,0)))-IF(L219&lt;=8,0,IF(L219&lt;=16,(L219-9)*1.02,IF(L219&lt;=24,(L219-17)*1.02,0))),0)+IF(F219="EČneol",IF(L219=1,68,IF(L219=2,51.69,IF(L219=3,40.61,IF(L219=4,13,IF(L219=5,12,IF(L219=6,11,IF(L219=7,10,IF(L219=8,9,0)))))))))+IF(F219="EŽ",IF(L219=1,68,IF(L219=2,47.6,IF(L219=3,36,IF(L219=4,18,IF(L219=5,16.5,IF(L219=6,15,IF(L219=7,13.5,IF(L219=8,12,0))))))))+IF(L219&lt;=8,0,IF(L219&lt;=16,10,IF(L219&lt;=24,6,0)))-IF(L219&lt;=8,0,IF(L219&lt;=16,(L219-9)*0.34,IF(L219&lt;=24,(L219-17)*0.34,0))),0)+IF(F219="PT",IF(L219=1,68,IF(L219=2,52.08,IF(L219=3,41.28,IF(L219=4,24,IF(L219=5,22,IF(L219=6,20,IF(L219=7,18,IF(L219=8,16,0))))))))+IF(L219&lt;=8,0,IF(L219&lt;=16,13,IF(L219&lt;=24,9,IF(L219&lt;=32,4,0))))-IF(L219&lt;=8,0,IF(L219&lt;=16,(L219-9)*0.34,IF(L219&lt;=24,(L219-17)*0.34,IF(L219&lt;=32,(L219-25)*0.34,0)))),0)+IF(F219="JOŽ",IF(L219=1,85,IF(L219=2,59.5,IF(L219=3,45,IF(L219=4,32.5,IF(L219=5,30,IF(L219=6,27.5,IF(L219=7,25,IF(L219=8,22.5,0))))))))+IF(L219&lt;=8,0,IF(L219&lt;=16,19,IF(L219&lt;=24,13,0)))-IF(L219&lt;=8,0,IF(L219&lt;=16,(L219-9)*0.425,IF(L219&lt;=24,(L219-17)*0.425,0))),0)+IF(F219="JPČ",IF(L219=1,68,IF(L219=2,47.6,IF(L219=3,36,IF(L219=4,26,IF(L219=5,24,IF(L219=6,22,IF(L219=7,20,IF(L219=8,18,0))))))))+IF(L219&lt;=8,0,IF(L219&lt;=16,13,IF(L219&lt;=24,9,0)))-IF(L219&lt;=8,0,IF(L219&lt;=16,(L219-9)*0.34,IF(L219&lt;=24,(L219-17)*0.34,0))),0)+IF(F219="JEČ",IF(L219=1,34,IF(L219=2,26.04,IF(L219=3,20.6,IF(L219=4,12,IF(L219=5,11,IF(L219=6,10,IF(L219=7,9,IF(L219=8,8,0))))))))+IF(L219&lt;=8,0,IF(L219&lt;=16,6,0))-IF(L219&lt;=8,0,IF(L219&lt;=16,(L219-9)*0.17,0)),0)+IF(F219="JEOF",IF(L219=1,34,IF(L219=2,26.04,IF(L219=3,20.6,IF(L219=4,12,IF(L219=5,11,IF(L219=6,10,IF(L219=7,9,IF(L219=8,8,0))))))))+IF(L219&lt;=8,0,IF(L219&lt;=16,6,0))-IF(L219&lt;=8,0,IF(L219&lt;=16,(L219-9)*0.17,0)),0)+IF(F219="JnPČ",IF(L219=1,51,IF(L219=2,35.7,IF(L219=3,27,IF(L219=4,19.5,IF(L219=5,18,IF(L219=6,16.5,IF(L219=7,15,IF(L219=8,13.5,0))))))))+IF(L219&lt;=8,0,IF(L219&lt;=16,10,0))-IF(L219&lt;=8,0,IF(L219&lt;=16,(L219-9)*0.255,0)),0)+IF(F219="JnEČ",IF(L219=1,25.5,IF(L219=2,19.53,IF(L219=3,15.48,IF(L219=4,9,IF(L219=5,8.25,IF(L219=6,7.5,IF(L219=7,6.75,IF(L219=8,6,0))))))))+IF(L219&lt;=8,0,IF(L219&lt;=16,5,0))-IF(L219&lt;=8,0,IF(L219&lt;=16,(L219-9)*0.1275,0)),0)+IF(F219="JčPČ",IF(L219=1,21.25,IF(L219=2,14.5,IF(L219=3,11.5,IF(L219=4,7,IF(L219=5,6.5,IF(L219=6,6,IF(L219=7,5.5,IF(L219=8,5,0))))))))+IF(L219&lt;=8,0,IF(L219&lt;=16,4,0))-IF(L219&lt;=8,0,IF(L219&lt;=16,(L219-9)*0.10625,0)),0)+IF(F219="JčEČ",IF(L219=1,17,IF(L219=2,13.02,IF(L219=3,10.32,IF(L219=4,6,IF(L219=5,5.5,IF(L219=6,5,IF(L219=7,4.5,IF(L219=8,4,0))))))))+IF(L219&lt;=8,0,IF(L219&lt;=16,3,0))-IF(L219&lt;=8,0,IF(L219&lt;=16,(L219-9)*0.085,0)),0)+IF(F219="NEAK",IF(L219=1,11.48,IF(L219=2,8.79,IF(L219=3,6.97,IF(L219=4,4.05,IF(L219=5,3.71,IF(L219=6,3.38,IF(L219=7,3.04,IF(L219=8,2.7,0))))))))+IF(L219&lt;=8,0,IF(L219&lt;=16,2,IF(L219&lt;=24,1.3,0)))-IF(L219&lt;=8,0,IF(L219&lt;=16,(L219-9)*0.0574,IF(L219&lt;=24,(L219-17)*0.0574,0))),0))*IF(L219&lt;4,1,IF(OR(F219="PČ",F219="PŽ",F219="PT"),IF(J219&lt;32,J219/32,1),1))* IF(L219&lt;4,1,IF(OR(F219="EČ",F219="EŽ",F219="JOŽ",F219="JPČ",F219="NEAK"),IF(J219&lt;24,J219/24,1),1))*IF(L219&lt;4,1,IF(OR(F219="PČneol",F219="JEČ",F219="JEOF",F219="JnPČ",F219="JnEČ",F219="JčPČ",F219="JčEČ"),IF(J219&lt;16,J219/16,1),1))*IF(L219&lt;4,1,IF(F219="EČneol",IF(J219&lt;8,J219/8,1),1))</f>
        <v>0</v>
      </c>
      <c r="O219" s="12">
        <f t="shared" si="93"/>
        <v>0</v>
      </c>
      <c r="P219" s="5">
        <f t="shared" si="96"/>
        <v>0</v>
      </c>
      <c r="Q219" s="14">
        <f t="shared" si="98"/>
        <v>0</v>
      </c>
      <c r="R219" s="13">
        <f>IF(Q219&lt;=30,O219+P219,O219+O219*0.3)*IF(G219=1,0.4,IF(G219=2,0.75,IF(G219="1 (kas 4 m. 1 k. nerengiamos)",0.52,1)))*IF(D219="olimpinė",1,IF(M219="Ne",0.5,1))*IF(D219="olimpinė",1,IF(J219&lt;8,0,1))*E219*IF(D219="olimpinė",1,IF(K219&lt;16,0,1))*IF(I219&lt;=1,1,1/I219)*IF(OR(A204="Lietuvos lengvosios atletikos federacija",A204="Lietuvos šaudymo sporto sąjunga"),1.01,1)*IF(OR(A204="Lietuvos dviračių sporto federacija",A204="Lietuvos biatlono federacija",A204=" Lietuvos nacionalinė slidinėjimo asociacija"),1.03,1)*IF(OR(A204="Lietuvos baidarių ir kanojų irklavimo federacija",A204="Lietuvos buriuotojų sąjunga",A204="Lietuvos irklavimo federacija"),1.04,1)*IF(OR(A204="Lietuvos aeroklubas",A204="Lietuvos automobilių sporto federacija",A204="Lietuvos motociklų sporto federacija",A204="Lietuvos motorlaivių federacija",A204="Lietuvos žirginio sporto federacija"),1.09,1)</f>
        <v>0</v>
      </c>
    </row>
    <row r="220" spans="1:18" ht="15" customHeight="1">
      <c r="A220" s="67" t="s">
        <v>3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9"/>
      <c r="R220" s="13">
        <f>SUM(R205:R219)</f>
        <v>157.12631999999999</v>
      </c>
    </row>
    <row r="221" spans="1:18" ht="15" customHeight="1">
      <c r="A221" s="65" t="s">
        <v>173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37"/>
      <c r="R221" s="11"/>
    </row>
    <row r="222" spans="1:18" ht="15" customHeight="1">
      <c r="A222" s="65" t="s">
        <v>1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37"/>
      <c r="R222" s="11"/>
    </row>
    <row r="223" spans="1:18" ht="15" customHeight="1">
      <c r="A223" s="65" t="s">
        <v>174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37"/>
      <c r="R223" s="11"/>
    </row>
    <row r="224" spans="1:18" ht="15" customHeight="1">
      <c r="A224" s="36">
        <v>1</v>
      </c>
      <c r="B224" s="36" t="s">
        <v>140</v>
      </c>
      <c r="C224" s="15" t="s">
        <v>118</v>
      </c>
      <c r="D224" s="36" t="s">
        <v>101</v>
      </c>
      <c r="E224" s="36">
        <v>1</v>
      </c>
      <c r="F224" s="36" t="s">
        <v>213</v>
      </c>
      <c r="G224" s="36">
        <v>1</v>
      </c>
      <c r="H224" s="36" t="s">
        <v>103</v>
      </c>
      <c r="I224" s="36"/>
      <c r="J224" s="36">
        <v>29</v>
      </c>
      <c r="K224" s="36">
        <v>21</v>
      </c>
      <c r="L224" s="36">
        <v>19</v>
      </c>
      <c r="M224" s="36" t="s">
        <v>108</v>
      </c>
      <c r="N224" s="4">
        <f>(IF(F224="OŽ",IF(L224=1,612,IF(L224=2,473.76,IF(L224=3,380.16,IF(L224=4,201.6,IF(L224=5,187.2,IF(L224=6,172.8,IF(L224=7,165,IF(L224=8,160,0))))))))+IF(L224&lt;=8,0,IF(L224&lt;=16,153,IF(L224&lt;=24,120,IF(L224&lt;=32,89,IF(L224&lt;=48,58,0)))))-IF(L224&lt;=8,0,IF(L224&lt;=16,(L224-9)*3.06,IF(L224&lt;=24,(L224-17)*3.06,IF(L224&lt;=32,(L224-25)*3.06,IF(L224&lt;=48,(L224-33)*3.06,0))))),0)+IF(F224="PČ",IF(L224=1,449,IF(L224=2,314.6,IF(L224=3,238,IF(L224=4,172,IF(L224=5,159,IF(L224=6,145,IF(L224=7,132,IF(L224=8,119,0))))))))+IF(L224&lt;=8,0,IF(L224&lt;=16,88,IF(L224&lt;=24,55,IF(L224&lt;=32,22,0))))-IF(L224&lt;=8,0,IF(L224&lt;=16,(L224-9)*2.245,IF(L224&lt;=24,(L224-17)*2.245,IF(L224&lt;=32,(L224-25)*2.245,0)))),0)+IF(F224="PČneol",IF(L224=1,85,IF(L224=2,64.61,IF(L224=3,50.76,IF(L224=4,16.25,IF(L224=5,15,IF(L224=6,13.75,IF(L224=7,12.5,IF(L224=8,11.25,0))))))))+IF(L224&lt;=8,0,IF(L224&lt;=16,9,0))-IF(L224&lt;=8,0,IF(L224&lt;=16,(L224-9)*0.425,0)),0)+IF(F224="PŽ",IF(L224=1,85,IF(L224=2,59.5,IF(L224=3,45,IF(L224=4,32.5,IF(L224=5,30,IF(L224=6,27.5,IF(L224=7,25,IF(L224=8,22.5,0))))))))+IF(L224&lt;=8,0,IF(L224&lt;=16,19,IF(L224&lt;=24,13,IF(L224&lt;=32,8,0))))-IF(L224&lt;=8,0,IF(L224&lt;=16,(L224-9)*0.425,IF(L224&lt;=24,(L224-17)*0.425,IF(L224&lt;=32,(L224-25)*0.425,0)))),0)+IF(F224="EČ",IF(L224=1,204,IF(L224=2,156.24,IF(L224=3,123.84,IF(L224=4,72,IF(L224=5,66,IF(L224=6,60,IF(L224=7,54,IF(L224=8,48,0))))))))+IF(L224&lt;=8,0,IF(L224&lt;=16,40,IF(L224&lt;=24,25,0)))-IF(L224&lt;=8,0,IF(L224&lt;=16,(L224-9)*1.02,IF(L224&lt;=24,(L224-17)*1.02,0))),0)+IF(F224="EČneol",IF(L224=1,68,IF(L224=2,51.69,IF(L224=3,40.61,IF(L224=4,13,IF(L224=5,12,IF(L224=6,11,IF(L224=7,10,IF(L224=8,9,0)))))))))+IF(F224="EŽ",IF(L224=1,68,IF(L224=2,47.6,IF(L224=3,36,IF(L224=4,18,IF(L224=5,16.5,IF(L224=6,15,IF(L224=7,13.5,IF(L224=8,12,0))))))))+IF(L224&lt;=8,0,IF(L224&lt;=16,10,IF(L224&lt;=24,6,0)))-IF(L224&lt;=8,0,IF(L224&lt;=16,(L224-9)*0.34,IF(L224&lt;=24,(L224-17)*0.34,0))),0)+IF(F224="PT",IF(L224=1,68,IF(L224=2,52.08,IF(L224=3,41.28,IF(L224=4,24,IF(L224=5,22,IF(L224=6,20,IF(L224=7,18,IF(L224=8,16,0))))))))+IF(L224&lt;=8,0,IF(L224&lt;=16,13,IF(L224&lt;=24,9,IF(L224&lt;=32,4,0))))-IF(L224&lt;=8,0,IF(L224&lt;=16,(L224-9)*0.34,IF(L224&lt;=24,(L224-17)*0.34,IF(L224&lt;=32,(L224-25)*0.34,0)))),0)+IF(F224="JOŽ",IF(L224=1,85,IF(L224=2,59.5,IF(L224=3,45,IF(L224=4,32.5,IF(L224=5,30,IF(L224=6,27.5,IF(L224=7,25,IF(L224=8,22.5,0))))))))+IF(L224&lt;=8,0,IF(L224&lt;=16,19,IF(L224&lt;=24,13,0)))-IF(L224&lt;=8,0,IF(L224&lt;=16,(L224-9)*0.425,IF(L224&lt;=24,(L224-17)*0.425,0))),0)+IF(F224="JPČ",IF(L224=1,68,IF(L224=2,47.6,IF(L224=3,36,IF(L224=4,26,IF(L224=5,24,IF(L224=6,22,IF(L224=7,20,IF(L224=8,18,0))))))))+IF(L224&lt;=8,0,IF(L224&lt;=16,13,IF(L224&lt;=24,9,0)))-IF(L224&lt;=8,0,IF(L224&lt;=16,(L224-9)*0.34,IF(L224&lt;=24,(L224-17)*0.34,0))),0)+IF(F224="JEČ",IF(L224=1,34,IF(L224=2,26.04,IF(L224=3,20.6,IF(L224=4,12,IF(L224=5,11,IF(L224=6,10,IF(L224=7,9,IF(L224=8,8,0))))))))+IF(L224&lt;=8,0,IF(L224&lt;=16,6,0))-IF(L224&lt;=8,0,IF(L224&lt;=16,(L224-9)*0.17,0)),0)+IF(F224="JEOF",IF(L224=1,34,IF(L224=2,26.04,IF(L224=3,20.6,IF(L224=4,12,IF(L224=5,11,IF(L224=6,10,IF(L224=7,9,IF(L224=8,8,0))))))))+IF(L224&lt;=8,0,IF(L224&lt;=16,6,0))-IF(L224&lt;=8,0,IF(L224&lt;=16,(L224-9)*0.17,0)),0)+IF(F224="JnPČ",IF(L224=1,51,IF(L224=2,35.7,IF(L224=3,27,IF(L224=4,19.5,IF(L224=5,18,IF(L224=6,16.5,IF(L224=7,15,IF(L224=8,13.5,0))))))))+IF(L224&lt;=8,0,IF(L224&lt;=16,10,0))-IF(L224&lt;=8,0,IF(L224&lt;=16,(L224-9)*0.255,0)),0)+IF(F224="JnEČ",IF(L224=1,25.5,IF(L224=2,19.53,IF(L224=3,15.48,IF(L224=4,9,IF(L224=5,8.25,IF(L224=6,7.5,IF(L224=7,6.75,IF(L224=8,6,0))))))))+IF(L224&lt;=8,0,IF(L224&lt;=16,5,0))-IF(L224&lt;=8,0,IF(L224&lt;=16,(L224-9)*0.1275,0)),0)+IF(F224="JčPČ",IF(L224=1,21.25,IF(L224=2,14.5,IF(L224=3,11.5,IF(L224=4,7,IF(L224=5,6.5,IF(L224=6,6,IF(L224=7,5.5,IF(L224=8,5,0))))))))+IF(L224&lt;=8,0,IF(L224&lt;=16,4,0))-IF(L224&lt;=8,0,IF(L224&lt;=16,(L224-9)*0.10625,0)),0)+IF(F224="JčEČ",IF(L224=1,17,IF(L224=2,13.02,IF(L224=3,10.32,IF(L224=4,6,IF(L224=5,5.5,IF(L224=6,5,IF(L224=7,4.5,IF(L224=8,4,0))))))))+IF(L224&lt;=8,0,IF(L224&lt;=16,3,0))-IF(L224&lt;=8,0,IF(L224&lt;=16,(L224-9)*0.085,0)),0)+IF(F224="NEAK",IF(L224=1,11.48,IF(L224=2,8.79,IF(L224=3,6.97,IF(L224=4,4.05,IF(L224=5,3.71,IF(L224=6,3.38,IF(L224=7,3.04,IF(L224=8,2.7,0))))))))+IF(L224&lt;=8,0,IF(L224&lt;=16,2,IF(L224&lt;=24,1.3,0)))-IF(L224&lt;=8,0,IF(L224&lt;=16,(L224-9)*0.0574,IF(L224&lt;=24,(L224-17)*0.0574,0))),0))*IF(L224&lt;4,1,IF(OR(F224="PČ",F224="PŽ",F224="PT"),IF(J224&lt;32,J224/32,1),1))* IF(L224&lt;4,1,IF(OR(F224="EČ",F224="EŽ",F224="JOŽ",F224="JPČ",F224="NEAK"),IF(J224&lt;24,J224/24,1),1))*IF(L224&lt;4,1,IF(OR(F224="PČneol",F224="JEČ",F224="JEOF",F224="JnPČ",F224="JnEČ",F224="JčPČ",F224="JčEČ"),IF(J224&lt;16,J224/16,1),1))*IF(L224&lt;4,1,IF(F224="EČneol",IF(J224&lt;8,J224/8,1),1))</f>
        <v>0</v>
      </c>
      <c r="O224" s="12">
        <f t="shared" ref="O224:O238" si="105">IF(F224="OŽ",N224,IF(H224="Ne",IF(J224*0.3&lt;=J224-L224,N224,0),IF(J224*0.1&lt;=J224-L224,N224,0)))</f>
        <v>0</v>
      </c>
      <c r="P224" s="5">
        <f>IF(O224=0,0,IF(F224="OŽ",IF(L224&gt;47,0,IF(J224&gt;47,(48-L224)*1.836,((48-L224)-(48-J224))*1.836)),0)+IF(F224="PČ",IF(L224&gt;31,0,IF(J224&gt;31,(32-L224)*1.347,((32-L224)-(32-J224))*1.347)),0)+ IF(F224="PČneol",IF(L224&gt;15,0,IF(J224&gt;15,(16-L224)*0.255,((16-L224)-(16-J224))*0.255)),0)+IF(F224="PŽ",IF(L224&gt;31,0,IF(J224&gt;31,(32-L224)*0.255,((32-L224)-(32-J224))*0.255)),0)+IF(F224="EČ",IF(L224&gt;23,0,IF(J224&gt;23,(24-L224)*0.612,((24-L224)-(24-J224))*0.612)),0)+IF(F224="EČneol",IF(L224&gt;7,0,IF(J224&gt;7,(8-L224)*0.204,((8-L224)-(8-J224))*0.204)),0)+IF(F224="EŽ",IF(L224&gt;23,0,IF(J224&gt;23,(24-L224)*0.204,((24-L224)-(24-J224))*0.204)),0)+IF(F224="PT",IF(L224&gt;31,0,IF(J224&gt;31,(32-L224)*0.204,((32-L224)-(32-J224))*0.204)),0)+IF(F224="JOŽ",IF(L224&gt;23,0,IF(J224&gt;23,(24-L224)*0.255,((24-L224)-(24-J224))*0.255)),0)+IF(F224="JPČ",IF(L224&gt;23,0,IF(J224&gt;23,(24-L224)*0.204,((24-L224)-(24-J224))*0.204)),0)+IF(F224="JEČ",IF(L224&gt;15,0,IF(J224&gt;15,(16-L224)*0.102,((16-L224)-(16-J224))*0.102)),0)+IF(F224="JEOF",IF(L224&gt;15,0,IF(J224&gt;15,(16-L224)*0.102,((16-L224)-(16-J224))*0.102)),0)+IF(F224="JnPČ",IF(L224&gt;15,0,IF(J224&gt;15,(16-L224)*0.153,((16-L224)-(16-J224))*0.153)),0)+IF(F224="JnEČ",IF(L224&gt;15,0,IF(J224&gt;15,(16-L224)*0.0765,((16-L224)-(16-J224))*0.0765)),0)+IF(F224="JčPČ",IF(L224&gt;15,0,IF(J224&gt;15,(16-L224)*0.06375,((16-L224)-(16-J224))*0.06375)),0)+IF(F224="JčEČ",IF(L224&gt;15,0,IF(J224&gt;15,(16-L224)*0.051,((16-L224)-(16-J224))*0.051)),0)+IF(F224="NEAK",IF(L224&gt;23,0,IF(J224&gt;23,(24-L224)*0.03444,((24-L224)-(24-J224))*0.03444)),0))</f>
        <v>0</v>
      </c>
      <c r="Q224" s="14">
        <f>IF(ISERROR(P224*100/N224),0,(P224*100/N224))</f>
        <v>0</v>
      </c>
      <c r="R224" s="13">
        <f>IF(Q224&lt;=30,O224+P224,O224+O224*0.3)*IF(G224=1,0.4,IF(G224=2,0.75,IF(G224="1 (kas 4 m. 1 k. nerengiamos)",0.52,1)))*IF(D224="olimpinė",1,IF(M224="Ne",0.5,1))*IF(D224="olimpinė",1,IF(J224&lt;8,0,1))*E224*IF(D224="olimpinė",1,IF(K224&lt;16,0,1))*IF(I224&lt;=1,1,1/I224)*IF(OR(A16="Lietuvos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25" spans="1:18" ht="15" customHeight="1">
      <c r="A225" s="36">
        <v>2</v>
      </c>
      <c r="B225" s="36" t="s">
        <v>140</v>
      </c>
      <c r="C225" s="15" t="s">
        <v>118</v>
      </c>
      <c r="D225" s="36" t="s">
        <v>101</v>
      </c>
      <c r="E225" s="36">
        <v>1</v>
      </c>
      <c r="F225" s="39" t="s">
        <v>213</v>
      </c>
      <c r="G225" s="36">
        <v>1</v>
      </c>
      <c r="H225" s="36" t="s">
        <v>103</v>
      </c>
      <c r="I225" s="36"/>
      <c r="J225" s="36">
        <v>29</v>
      </c>
      <c r="K225" s="36">
        <v>21</v>
      </c>
      <c r="L225" s="36">
        <v>23</v>
      </c>
      <c r="M225" s="36" t="s">
        <v>108</v>
      </c>
      <c r="N225" s="4">
        <f t="shared" ref="N225:N236" si="106">(IF(F225="OŽ",IF(L225=1,612,IF(L225=2,473.76,IF(L225=3,380.16,IF(L225=4,201.6,IF(L225=5,187.2,IF(L225=6,172.8,IF(L225=7,165,IF(L225=8,160,0))))))))+IF(L225&lt;=8,0,IF(L225&lt;=16,153,IF(L225&lt;=24,120,IF(L225&lt;=32,89,IF(L225&lt;=48,58,0)))))-IF(L225&lt;=8,0,IF(L225&lt;=16,(L225-9)*3.06,IF(L225&lt;=24,(L225-17)*3.06,IF(L225&lt;=32,(L225-25)*3.06,IF(L225&lt;=48,(L225-33)*3.06,0))))),0)+IF(F225="PČ",IF(L225=1,449,IF(L225=2,314.6,IF(L225=3,238,IF(L225=4,172,IF(L225=5,159,IF(L225=6,145,IF(L225=7,132,IF(L225=8,119,0))))))))+IF(L225&lt;=8,0,IF(L225&lt;=16,88,IF(L225&lt;=24,55,IF(L225&lt;=32,22,0))))-IF(L225&lt;=8,0,IF(L225&lt;=16,(L225-9)*2.245,IF(L225&lt;=24,(L225-17)*2.245,IF(L225&lt;=32,(L225-25)*2.245,0)))),0)+IF(F225="PČneol",IF(L225=1,85,IF(L225=2,64.61,IF(L225=3,50.76,IF(L225=4,16.25,IF(L225=5,15,IF(L225=6,13.75,IF(L225=7,12.5,IF(L225=8,11.25,0))))))))+IF(L225&lt;=8,0,IF(L225&lt;=16,9,0))-IF(L225&lt;=8,0,IF(L225&lt;=16,(L225-9)*0.425,0)),0)+IF(F225="PŽ",IF(L225=1,85,IF(L225=2,59.5,IF(L225=3,45,IF(L225=4,32.5,IF(L225=5,30,IF(L225=6,27.5,IF(L225=7,25,IF(L225=8,22.5,0))))))))+IF(L225&lt;=8,0,IF(L225&lt;=16,19,IF(L225&lt;=24,13,IF(L225&lt;=32,8,0))))-IF(L225&lt;=8,0,IF(L225&lt;=16,(L225-9)*0.425,IF(L225&lt;=24,(L225-17)*0.425,IF(L225&lt;=32,(L225-25)*0.425,0)))),0)+IF(F225="EČ",IF(L225=1,204,IF(L225=2,156.24,IF(L225=3,123.84,IF(L225=4,72,IF(L225=5,66,IF(L225=6,60,IF(L225=7,54,IF(L225=8,48,0))))))))+IF(L225&lt;=8,0,IF(L225&lt;=16,40,IF(L225&lt;=24,25,0)))-IF(L225&lt;=8,0,IF(L225&lt;=16,(L225-9)*1.02,IF(L225&lt;=24,(L225-17)*1.02,0))),0)+IF(F225="EČneol",IF(L225=1,68,IF(L225=2,51.69,IF(L225=3,40.61,IF(L225=4,13,IF(L225=5,12,IF(L225=6,11,IF(L225=7,10,IF(L225=8,9,0)))))))))+IF(F225="EŽ",IF(L225=1,68,IF(L225=2,47.6,IF(L225=3,36,IF(L225=4,18,IF(L225=5,16.5,IF(L225=6,15,IF(L225=7,13.5,IF(L225=8,12,0))))))))+IF(L225&lt;=8,0,IF(L225&lt;=16,10,IF(L225&lt;=24,6,0)))-IF(L225&lt;=8,0,IF(L225&lt;=16,(L225-9)*0.34,IF(L225&lt;=24,(L225-17)*0.34,0))),0)+IF(F225="PT",IF(L225=1,68,IF(L225=2,52.08,IF(L225=3,41.28,IF(L225=4,24,IF(L225=5,22,IF(L225=6,20,IF(L225=7,18,IF(L225=8,16,0))))))))+IF(L225&lt;=8,0,IF(L225&lt;=16,13,IF(L225&lt;=24,9,IF(L225&lt;=32,4,0))))-IF(L225&lt;=8,0,IF(L225&lt;=16,(L225-9)*0.34,IF(L225&lt;=24,(L225-17)*0.34,IF(L225&lt;=32,(L225-25)*0.34,0)))),0)+IF(F225="JOŽ",IF(L225=1,85,IF(L225=2,59.5,IF(L225=3,45,IF(L225=4,32.5,IF(L225=5,30,IF(L225=6,27.5,IF(L225=7,25,IF(L225=8,22.5,0))))))))+IF(L225&lt;=8,0,IF(L225&lt;=16,19,IF(L225&lt;=24,13,0)))-IF(L225&lt;=8,0,IF(L225&lt;=16,(L225-9)*0.425,IF(L225&lt;=24,(L225-17)*0.425,0))),0)+IF(F225="JPČ",IF(L225=1,68,IF(L225=2,47.6,IF(L225=3,36,IF(L225=4,26,IF(L225=5,24,IF(L225=6,22,IF(L225=7,20,IF(L225=8,18,0))))))))+IF(L225&lt;=8,0,IF(L225&lt;=16,13,IF(L225&lt;=24,9,0)))-IF(L225&lt;=8,0,IF(L225&lt;=16,(L225-9)*0.34,IF(L225&lt;=24,(L225-17)*0.34,0))),0)+IF(F225="JEČ",IF(L225=1,34,IF(L225=2,26.04,IF(L225=3,20.6,IF(L225=4,12,IF(L225=5,11,IF(L225=6,10,IF(L225=7,9,IF(L225=8,8,0))))))))+IF(L225&lt;=8,0,IF(L225&lt;=16,6,0))-IF(L225&lt;=8,0,IF(L225&lt;=16,(L225-9)*0.17,0)),0)+IF(F225="JEOF",IF(L225=1,34,IF(L225=2,26.04,IF(L225=3,20.6,IF(L225=4,12,IF(L225=5,11,IF(L225=6,10,IF(L225=7,9,IF(L225=8,8,0))))))))+IF(L225&lt;=8,0,IF(L225&lt;=16,6,0))-IF(L225&lt;=8,0,IF(L225&lt;=16,(L225-9)*0.17,0)),0)+IF(F225="JnPČ",IF(L225=1,51,IF(L225=2,35.7,IF(L225=3,27,IF(L225=4,19.5,IF(L225=5,18,IF(L225=6,16.5,IF(L225=7,15,IF(L225=8,13.5,0))))))))+IF(L225&lt;=8,0,IF(L225&lt;=16,10,0))-IF(L225&lt;=8,0,IF(L225&lt;=16,(L225-9)*0.255,0)),0)+IF(F225="JnEČ",IF(L225=1,25.5,IF(L225=2,19.53,IF(L225=3,15.48,IF(L225=4,9,IF(L225=5,8.25,IF(L225=6,7.5,IF(L225=7,6.75,IF(L225=8,6,0))))))))+IF(L225&lt;=8,0,IF(L225&lt;=16,5,0))-IF(L225&lt;=8,0,IF(L225&lt;=16,(L225-9)*0.1275,0)),0)+IF(F225="JčPČ",IF(L225=1,21.25,IF(L225=2,14.5,IF(L225=3,11.5,IF(L225=4,7,IF(L225=5,6.5,IF(L225=6,6,IF(L225=7,5.5,IF(L225=8,5,0))))))))+IF(L225&lt;=8,0,IF(L225&lt;=16,4,0))-IF(L225&lt;=8,0,IF(L225&lt;=16,(L225-9)*0.10625,0)),0)+IF(F225="JčEČ",IF(L225=1,17,IF(L225=2,13.02,IF(L225=3,10.32,IF(L225=4,6,IF(L225=5,5.5,IF(L225=6,5,IF(L225=7,4.5,IF(L225=8,4,0))))))))+IF(L225&lt;=8,0,IF(L225&lt;=16,3,0))-IF(L225&lt;=8,0,IF(L225&lt;=16,(L225-9)*0.085,0)),0)+IF(F225="NEAK",IF(L225=1,11.48,IF(L225=2,8.79,IF(L225=3,6.97,IF(L225=4,4.05,IF(L225=5,3.71,IF(L225=6,3.38,IF(L225=7,3.04,IF(L225=8,2.7,0))))))))+IF(L225&lt;=8,0,IF(L225&lt;=16,2,IF(L225&lt;=24,1.3,0)))-IF(L225&lt;=8,0,IF(L225&lt;=16,(L225-9)*0.0574,IF(L225&lt;=24,(L225-17)*0.0574,0))),0))*IF(L225&lt;4,1,IF(OR(F225="PČ",F225="PŽ",F225="PT"),IF(J225&lt;32,J225/32,1),1))* IF(L225&lt;4,1,IF(OR(F225="EČ",F225="EŽ",F225="JOŽ",F225="JPČ",F225="NEAK"),IF(J225&lt;24,J225/24,1),1))*IF(L225&lt;4,1,IF(OR(F225="PČneol",F225="JEČ",F225="JEOF",F225="JnPČ",F225="JnEČ",F225="JčPČ",F225="JčEČ"),IF(J225&lt;16,J225/16,1),1))*IF(L225&lt;4,1,IF(F225="EČneol",IF(J225&lt;8,J225/8,1),1))</f>
        <v>0</v>
      </c>
      <c r="O225" s="12">
        <f t="shared" si="105"/>
        <v>0</v>
      </c>
      <c r="P225" s="5">
        <f t="shared" ref="P225:P238" si="107">IF(O225=0,0,IF(F225="OŽ",IF(L225&gt;47,0,IF(J225&gt;47,(48-L225)*1.836,((48-L225)-(48-J225))*1.836)),0)+IF(F225="PČ",IF(L225&gt;31,0,IF(J225&gt;31,(32-L225)*1.347,((32-L225)-(32-J225))*1.347)),0)+ IF(F225="PČneol",IF(L225&gt;15,0,IF(J225&gt;15,(16-L225)*0.255,((16-L225)-(16-J225))*0.255)),0)+IF(F225="PŽ",IF(L225&gt;31,0,IF(J225&gt;31,(32-L225)*0.255,((32-L225)-(32-J225))*0.255)),0)+IF(F225="EČ",IF(L225&gt;23,0,IF(J225&gt;23,(24-L225)*0.612,((24-L225)-(24-J225))*0.612)),0)+IF(F225="EČneol",IF(L225&gt;7,0,IF(J225&gt;7,(8-L225)*0.204,((8-L225)-(8-J225))*0.204)),0)+IF(F225="EŽ",IF(L225&gt;23,0,IF(J225&gt;23,(24-L225)*0.204,((24-L225)-(24-J225))*0.204)),0)+IF(F225="PT",IF(L225&gt;31,0,IF(J225&gt;31,(32-L225)*0.204,((32-L225)-(32-J225))*0.204)),0)+IF(F225="JOŽ",IF(L225&gt;23,0,IF(J225&gt;23,(24-L225)*0.255,((24-L225)-(24-J225))*0.255)),0)+IF(F225="JPČ",IF(L225&gt;23,0,IF(J225&gt;23,(24-L225)*0.204,((24-L225)-(24-J225))*0.204)),0)+IF(F225="JEČ",IF(L225&gt;15,0,IF(J225&gt;15,(16-L225)*0.102,((16-L225)-(16-J225))*0.102)),0)+IF(F225="JEOF",IF(L225&gt;15,0,IF(J225&gt;15,(16-L225)*0.102,((16-L225)-(16-J225))*0.102)),0)+IF(F225="JnPČ",IF(L225&gt;15,0,IF(J225&gt;15,(16-L225)*0.153,((16-L225)-(16-J225))*0.153)),0)+IF(F225="JnEČ",IF(L225&gt;15,0,IF(J225&gt;15,(16-L225)*0.0765,((16-L225)-(16-J225))*0.0765)),0)+IF(F225="JčPČ",IF(L225&gt;15,0,IF(J225&gt;15,(16-L225)*0.06375,((16-L225)-(16-J225))*0.06375)),0)+IF(F225="JčEČ",IF(L225&gt;15,0,IF(J225&gt;15,(16-L225)*0.051,((16-L225)-(16-J225))*0.051)),0)+IF(F225="NEAK",IF(L225&gt;23,0,IF(J225&gt;23,(24-L225)*0.03444,((24-L225)-(24-J225))*0.03444)),0))</f>
        <v>0</v>
      </c>
      <c r="Q225" s="14">
        <f t="shared" ref="Q225" si="108">IF(ISERROR(P225*100/N225),0,(P225*100/N225))</f>
        <v>0</v>
      </c>
      <c r="R225" s="13">
        <f>IF(Q225&lt;=30,O225+P225,O225+O225*0.3)*IF(G225=1,0.4,IF(G225=2,0.75,IF(G225="1 (kas 4 m. 1 k. nerengiamos)",0.52,1)))*IF(D225="olimpinė",1,IF(M225="Ne",0.5,1))*IF(D225="olimpinė",1,IF(J225&lt;8,0,1))*E225*IF(D225="olimpinė",1,IF(K225&lt;16,0,1))*IF(I225&lt;=1,1,1/I225)*IF(OR(A17="Lietuvos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226" spans="1:18" ht="15" customHeight="1">
      <c r="A226" s="36">
        <v>3</v>
      </c>
      <c r="B226" s="36" t="s">
        <v>140</v>
      </c>
      <c r="C226" s="15" t="s">
        <v>118</v>
      </c>
      <c r="D226" s="36" t="s">
        <v>104</v>
      </c>
      <c r="E226" s="36">
        <v>1</v>
      </c>
      <c r="F226" s="36" t="s">
        <v>102</v>
      </c>
      <c r="G226" s="36">
        <v>1</v>
      </c>
      <c r="H226" s="36" t="s">
        <v>103</v>
      </c>
      <c r="I226" s="36"/>
      <c r="J226" s="36">
        <v>29</v>
      </c>
      <c r="K226" s="36">
        <v>21</v>
      </c>
      <c r="L226" s="36">
        <v>20</v>
      </c>
      <c r="M226" s="36" t="s">
        <v>108</v>
      </c>
      <c r="N226" s="4">
        <f t="shared" si="106"/>
        <v>21.94</v>
      </c>
      <c r="O226" s="12">
        <f t="shared" si="105"/>
        <v>21.94</v>
      </c>
      <c r="P226" s="5">
        <f t="shared" si="107"/>
        <v>2.448</v>
      </c>
      <c r="Q226" s="14">
        <f>IF(ISERROR(P226*100/N226),0,(P226*100/N226))</f>
        <v>11.157702825888785</v>
      </c>
      <c r="R226" s="13">
        <f>IF(Q226&lt;=30,O226+P226,O226+O226*0.3)*IF(G226=1,0.4,IF(G226=2,0.75,IF(G226="1 (kas 4 m. 1 k. nerengiamos)",0.52,1)))*IF(D226="olimpinė",1,IF(M226="Ne",0.5,1))*IF(D226="olimpinė",1,IF(J226&lt;8,0,1))*E226*IF(D226="olimpinė",1,IF(K226&lt;16,0,1))*IF(I226&lt;=1,1,1/I226)*IF(OR(A18="Lietuvos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9.7552000000000021</v>
      </c>
    </row>
    <row r="227" spans="1:18" s="11" customFormat="1" ht="15" customHeight="1">
      <c r="A227" s="36">
        <v>4</v>
      </c>
      <c r="B227" s="36" t="s">
        <v>128</v>
      </c>
      <c r="C227" s="15" t="s">
        <v>100</v>
      </c>
      <c r="D227" s="36" t="s">
        <v>101</v>
      </c>
      <c r="E227" s="36">
        <v>1</v>
      </c>
      <c r="F227" s="39" t="s">
        <v>213</v>
      </c>
      <c r="G227" s="36">
        <v>1</v>
      </c>
      <c r="H227" s="36" t="s">
        <v>103</v>
      </c>
      <c r="I227" s="36"/>
      <c r="J227" s="36">
        <v>30</v>
      </c>
      <c r="K227" s="36">
        <v>22</v>
      </c>
      <c r="L227" s="36">
        <v>2</v>
      </c>
      <c r="M227" s="36" t="s">
        <v>108</v>
      </c>
      <c r="N227" s="4">
        <f t="shared" ref="N227:N231" si="109">(IF(F227="OŽ",IF(L227=1,612,IF(L227=2,473.76,IF(L227=3,380.16,IF(L227=4,201.6,IF(L227=5,187.2,IF(L227=6,172.8,IF(L227=7,165,IF(L227=8,160,0))))))))+IF(L227&lt;=8,0,IF(L227&lt;=16,153,IF(L227&lt;=24,120,IF(L227&lt;=32,89,IF(L227&lt;=48,58,0)))))-IF(L227&lt;=8,0,IF(L227&lt;=16,(L227-9)*3.06,IF(L227&lt;=24,(L227-17)*3.06,IF(L227&lt;=32,(L227-25)*3.06,IF(L227&lt;=48,(L227-33)*3.06,0))))),0)+IF(F227="PČ",IF(L227=1,449,IF(L227=2,314.6,IF(L227=3,238,IF(L227=4,172,IF(L227=5,159,IF(L227=6,145,IF(L227=7,132,IF(L227=8,119,0))))))))+IF(L227&lt;=8,0,IF(L227&lt;=16,88,IF(L227&lt;=24,55,IF(L227&lt;=32,22,0))))-IF(L227&lt;=8,0,IF(L227&lt;=16,(L227-9)*2.245,IF(L227&lt;=24,(L227-17)*2.245,IF(L227&lt;=32,(L227-25)*2.245,0)))),0)+IF(F227="PČneol",IF(L227=1,85,IF(L227=2,64.61,IF(L227=3,50.76,IF(L227=4,16.25,IF(L227=5,15,IF(L227=6,13.75,IF(L227=7,12.5,IF(L227=8,11.25,0))))))))+IF(L227&lt;=8,0,IF(L227&lt;=16,9,0))-IF(L227&lt;=8,0,IF(L227&lt;=16,(L227-9)*0.425,0)),0)+IF(F227="PŽ",IF(L227=1,85,IF(L227=2,59.5,IF(L227=3,45,IF(L227=4,32.5,IF(L227=5,30,IF(L227=6,27.5,IF(L227=7,25,IF(L227=8,22.5,0))))))))+IF(L227&lt;=8,0,IF(L227&lt;=16,19,IF(L227&lt;=24,13,IF(L227&lt;=32,8,0))))-IF(L227&lt;=8,0,IF(L227&lt;=16,(L227-9)*0.425,IF(L227&lt;=24,(L227-17)*0.425,IF(L227&lt;=32,(L227-25)*0.425,0)))),0)+IF(F227="EČ",IF(L227=1,204,IF(L227=2,156.24,IF(L227=3,123.84,IF(L227=4,72,IF(L227=5,66,IF(L227=6,60,IF(L227=7,54,IF(L227=8,48,0))))))))+IF(L227&lt;=8,0,IF(L227&lt;=16,40,IF(L227&lt;=24,25,0)))-IF(L227&lt;=8,0,IF(L227&lt;=16,(L227-9)*1.02,IF(L227&lt;=24,(L227-17)*1.02,0))),0)+IF(F227="EČneol",IF(L227=1,68,IF(L227=2,51.69,IF(L227=3,40.61,IF(L227=4,13,IF(L227=5,12,IF(L227=6,11,IF(L227=7,10,IF(L227=8,9,0)))))))))+IF(F227="EŽ",IF(L227=1,68,IF(L227=2,47.6,IF(L227=3,36,IF(L227=4,18,IF(L227=5,16.5,IF(L227=6,15,IF(L227=7,13.5,IF(L227=8,12,0))))))))+IF(L227&lt;=8,0,IF(L227&lt;=16,10,IF(L227&lt;=24,6,0)))-IF(L227&lt;=8,0,IF(L227&lt;=16,(L227-9)*0.34,IF(L227&lt;=24,(L227-17)*0.34,0))),0)+IF(F227="PT",IF(L227=1,68,IF(L227=2,52.08,IF(L227=3,41.28,IF(L227=4,24,IF(L227=5,22,IF(L227=6,20,IF(L227=7,18,IF(L227=8,16,0))))))))+IF(L227&lt;=8,0,IF(L227&lt;=16,13,IF(L227&lt;=24,9,IF(L227&lt;=32,4,0))))-IF(L227&lt;=8,0,IF(L227&lt;=16,(L227-9)*0.34,IF(L227&lt;=24,(L227-17)*0.34,IF(L227&lt;=32,(L227-25)*0.34,0)))),0)+IF(F227="JOŽ",IF(L227=1,85,IF(L227=2,59.5,IF(L227=3,45,IF(L227=4,32.5,IF(L227=5,30,IF(L227=6,27.5,IF(L227=7,25,IF(L227=8,22.5,0))))))))+IF(L227&lt;=8,0,IF(L227&lt;=16,19,IF(L227&lt;=24,13,0)))-IF(L227&lt;=8,0,IF(L227&lt;=16,(L227-9)*0.425,IF(L227&lt;=24,(L227-17)*0.425,0))),0)+IF(F227="JPČ",IF(L227=1,68,IF(L227=2,47.6,IF(L227=3,36,IF(L227=4,26,IF(L227=5,24,IF(L227=6,22,IF(L227=7,20,IF(L227=8,18,0))))))))+IF(L227&lt;=8,0,IF(L227&lt;=16,13,IF(L227&lt;=24,9,0)))-IF(L227&lt;=8,0,IF(L227&lt;=16,(L227-9)*0.34,IF(L227&lt;=24,(L227-17)*0.34,0))),0)+IF(F227="JEČ",IF(L227=1,34,IF(L227=2,26.04,IF(L227=3,20.6,IF(L227=4,12,IF(L227=5,11,IF(L227=6,10,IF(L227=7,9,IF(L227=8,8,0))))))))+IF(L227&lt;=8,0,IF(L227&lt;=16,6,0))-IF(L227&lt;=8,0,IF(L227&lt;=16,(L227-9)*0.17,0)),0)+IF(F227="JEOF",IF(L227=1,34,IF(L227=2,26.04,IF(L227=3,20.6,IF(L227=4,12,IF(L227=5,11,IF(L227=6,10,IF(L227=7,9,IF(L227=8,8,0))))))))+IF(L227&lt;=8,0,IF(L227&lt;=16,6,0))-IF(L227&lt;=8,0,IF(L227&lt;=16,(L227-9)*0.17,0)),0)+IF(F227="JnPČ",IF(L227=1,51,IF(L227=2,35.7,IF(L227=3,27,IF(L227=4,19.5,IF(L227=5,18,IF(L227=6,16.5,IF(L227=7,15,IF(L227=8,13.5,0))))))))+IF(L227&lt;=8,0,IF(L227&lt;=16,10,0))-IF(L227&lt;=8,0,IF(L227&lt;=16,(L227-9)*0.255,0)),0)+IF(F227="JnEČ",IF(L227=1,25.5,IF(L227=2,19.53,IF(L227=3,15.48,IF(L227=4,9,IF(L227=5,8.25,IF(L227=6,7.5,IF(L227=7,6.75,IF(L227=8,6,0))))))))+IF(L227&lt;=8,0,IF(L227&lt;=16,5,0))-IF(L227&lt;=8,0,IF(L227&lt;=16,(L227-9)*0.1275,0)),0)+IF(F227="JčPČ",IF(L227=1,21.25,IF(L227=2,14.5,IF(L227=3,11.5,IF(L227=4,7,IF(L227=5,6.5,IF(L227=6,6,IF(L227=7,5.5,IF(L227=8,5,0))))))))+IF(L227&lt;=8,0,IF(L227&lt;=16,4,0))-IF(L227&lt;=8,0,IF(L227&lt;=16,(L227-9)*0.10625,0)),0)+IF(F227="JčEČ",IF(L227=1,17,IF(L227=2,13.02,IF(L227=3,10.32,IF(L227=4,6,IF(L227=5,5.5,IF(L227=6,5,IF(L227=7,4.5,IF(L227=8,4,0))))))))+IF(L227&lt;=8,0,IF(L227&lt;=16,3,0))-IF(L227&lt;=8,0,IF(L227&lt;=16,(L227-9)*0.085,0)),0)+IF(F227="NEAK",IF(L227=1,11.48,IF(L227=2,8.79,IF(L227=3,6.97,IF(L227=4,4.05,IF(L227=5,3.71,IF(L227=6,3.38,IF(L227=7,3.04,IF(L227=8,2.7,0))))))))+IF(L227&lt;=8,0,IF(L227&lt;=16,2,IF(L227&lt;=24,1.3,0)))-IF(L227&lt;=8,0,IF(L227&lt;=16,(L227-9)*0.0574,IF(L227&lt;=24,(L227-17)*0.0574,0))),0))*IF(L227&lt;4,1,IF(OR(F227="PČ",F227="PŽ",F227="PT"),IF(J227&lt;32,J227/32,1),1))* IF(L227&lt;4,1,IF(OR(F227="EČ",F227="EŽ",F227="JOŽ",F227="JPČ",F227="NEAK"),IF(J227&lt;24,J227/24,1),1))*IF(L227&lt;4,1,IF(OR(F227="PČneol",F227="JEČ",F227="JEOF",F227="JnPČ",F227="JnEČ",F227="JčPČ",F227="JčEČ"),IF(J227&lt;16,J227/16,1),1))*IF(L227&lt;4,1,IF(F227="EČneol",IF(J227&lt;8,J227/8,1),1))</f>
        <v>51.69</v>
      </c>
      <c r="O227" s="12">
        <f t="shared" ref="O227:O231" si="110">IF(F227="OŽ",N227,IF(H227="Ne",IF(J227*0.3&lt;=J227-L227,N227,0),IF(J227*0.1&lt;=J227-L227,N227,0)))</f>
        <v>51.69</v>
      </c>
      <c r="P227" s="5">
        <f t="shared" ref="P227:P231" si="111">IF(O227=0,0,IF(F227="OŽ",IF(L227&gt;47,0,IF(J227&gt;47,(48-L227)*1.836,((48-L227)-(48-J227))*1.836)),0)+IF(F227="PČ",IF(L227&gt;31,0,IF(J227&gt;31,(32-L227)*1.347,((32-L227)-(32-J227))*1.347)),0)+ IF(F227="PČneol",IF(L227&gt;15,0,IF(J227&gt;15,(16-L227)*0.255,((16-L227)-(16-J227))*0.255)),0)+IF(F227="PŽ",IF(L227&gt;31,0,IF(J227&gt;31,(32-L227)*0.255,((32-L227)-(32-J227))*0.255)),0)+IF(F227="EČ",IF(L227&gt;23,0,IF(J227&gt;23,(24-L227)*0.612,((24-L227)-(24-J227))*0.612)),0)+IF(F227="EČneol",IF(L227&gt;7,0,IF(J227&gt;7,(8-L227)*0.204,((8-L227)-(8-J227))*0.204)),0)+IF(F227="EŽ",IF(L227&gt;23,0,IF(J227&gt;23,(24-L227)*0.204,((24-L227)-(24-J227))*0.204)),0)+IF(F227="PT",IF(L227&gt;31,0,IF(J227&gt;31,(32-L227)*0.204,((32-L227)-(32-J227))*0.204)),0)+IF(F227="JOŽ",IF(L227&gt;23,0,IF(J227&gt;23,(24-L227)*0.255,((24-L227)-(24-J227))*0.255)),0)+IF(F227="JPČ",IF(L227&gt;23,0,IF(J227&gt;23,(24-L227)*0.204,((24-L227)-(24-J227))*0.204)),0)+IF(F227="JEČ",IF(L227&gt;15,0,IF(J227&gt;15,(16-L227)*0.102,((16-L227)-(16-J227))*0.102)),0)+IF(F227="JEOF",IF(L227&gt;15,0,IF(J227&gt;15,(16-L227)*0.102,((16-L227)-(16-J227))*0.102)),0)+IF(F227="JnPČ",IF(L227&gt;15,0,IF(J227&gt;15,(16-L227)*0.153,((16-L227)-(16-J227))*0.153)),0)+IF(F227="JnEČ",IF(L227&gt;15,0,IF(J227&gt;15,(16-L227)*0.0765,((16-L227)-(16-J227))*0.0765)),0)+IF(F227="JčPČ",IF(L227&gt;15,0,IF(J227&gt;15,(16-L227)*0.06375,((16-L227)-(16-J227))*0.06375)),0)+IF(F227="JčEČ",IF(L227&gt;15,0,IF(J227&gt;15,(16-L227)*0.051,((16-L227)-(16-J227))*0.051)),0)+IF(F227="NEAK",IF(L227&gt;23,0,IF(J227&gt;23,(24-L227)*0.03444,((24-L227)-(24-J227))*0.03444)),0))</f>
        <v>1.224</v>
      </c>
      <c r="Q227" s="14">
        <f t="shared" ref="Q227:Q231" si="112">IF(ISERROR(P227*100/N227),0,(P227*100/N227))</f>
        <v>2.3679628554846199</v>
      </c>
      <c r="R227" s="13">
        <f t="shared" ref="R227:R231" si="113">IF(Q227&lt;=30,O227+P227,O227+O227*0.3)*IF(G227=1,0.4,IF(G227=2,0.75,IF(G227="1 (kas 4 m. 1 k. nerengiamos)",0.52,1)))*IF(D227="olimpinė",1,IF(M227="Ne",0.5,1))*IF(D227="olimpinė",1,IF(J227&lt;8,0,1))*E227*IF(D227="olimpinė",1,IF(K227&lt;16,0,1))*IF(I227&lt;=1,1,1/I227)*IF(OR(A19="Lietuvos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21.165599999999998</v>
      </c>
    </row>
    <row r="228" spans="1:18" s="11" customFormat="1" ht="15" customHeight="1">
      <c r="A228" s="36">
        <v>5</v>
      </c>
      <c r="B228" s="36" t="s">
        <v>128</v>
      </c>
      <c r="C228" s="15" t="s">
        <v>100</v>
      </c>
      <c r="D228" s="36" t="s">
        <v>101</v>
      </c>
      <c r="E228" s="36">
        <v>1</v>
      </c>
      <c r="F228" s="39" t="s">
        <v>213</v>
      </c>
      <c r="G228" s="36">
        <v>1</v>
      </c>
      <c r="H228" s="36" t="s">
        <v>103</v>
      </c>
      <c r="I228" s="36"/>
      <c r="J228" s="36">
        <v>30</v>
      </c>
      <c r="K228" s="36">
        <v>22</v>
      </c>
      <c r="L228" s="36">
        <v>4</v>
      </c>
      <c r="M228" s="36" t="s">
        <v>108</v>
      </c>
      <c r="N228" s="4">
        <f t="shared" si="109"/>
        <v>13</v>
      </c>
      <c r="O228" s="12">
        <f t="shared" si="110"/>
        <v>13</v>
      </c>
      <c r="P228" s="5">
        <f t="shared" si="111"/>
        <v>0.81599999999999995</v>
      </c>
      <c r="Q228" s="14">
        <f t="shared" si="112"/>
        <v>6.2769230769230768</v>
      </c>
      <c r="R228" s="13">
        <f t="shared" si="113"/>
        <v>5.5264000000000006</v>
      </c>
    </row>
    <row r="229" spans="1:18" s="11" customFormat="1" ht="15" customHeight="1">
      <c r="A229" s="36">
        <v>6</v>
      </c>
      <c r="B229" s="36" t="s">
        <v>128</v>
      </c>
      <c r="C229" s="15" t="s">
        <v>100</v>
      </c>
      <c r="D229" s="36" t="s">
        <v>104</v>
      </c>
      <c r="E229" s="36">
        <v>1</v>
      </c>
      <c r="F229" s="36" t="s">
        <v>102</v>
      </c>
      <c r="G229" s="36">
        <v>1</v>
      </c>
      <c r="H229" s="36" t="s">
        <v>103</v>
      </c>
      <c r="I229" s="36"/>
      <c r="J229" s="36">
        <v>30</v>
      </c>
      <c r="K229" s="36">
        <v>22</v>
      </c>
      <c r="L229" s="36">
        <v>2</v>
      </c>
      <c r="M229" s="36" t="s">
        <v>108</v>
      </c>
      <c r="N229" s="4">
        <f t="shared" si="109"/>
        <v>156.24</v>
      </c>
      <c r="O229" s="12">
        <f t="shared" si="110"/>
        <v>156.24</v>
      </c>
      <c r="P229" s="5">
        <f t="shared" si="111"/>
        <v>13.464</v>
      </c>
      <c r="Q229" s="14">
        <f t="shared" si="112"/>
        <v>8.6175115207373274</v>
      </c>
      <c r="R229" s="13">
        <f t="shared" si="113"/>
        <v>67.881600000000006</v>
      </c>
    </row>
    <row r="230" spans="1:18" s="11" customFormat="1" ht="15" customHeight="1">
      <c r="A230" s="36">
        <v>7</v>
      </c>
      <c r="B230" s="36" t="s">
        <v>141</v>
      </c>
      <c r="C230" s="15" t="s">
        <v>100</v>
      </c>
      <c r="D230" s="36" t="s">
        <v>101</v>
      </c>
      <c r="E230" s="36">
        <v>1</v>
      </c>
      <c r="F230" s="39" t="s">
        <v>213</v>
      </c>
      <c r="G230" s="36">
        <v>1</v>
      </c>
      <c r="H230" s="36" t="s">
        <v>103</v>
      </c>
      <c r="I230" s="36"/>
      <c r="J230" s="36">
        <v>30</v>
      </c>
      <c r="K230" s="36">
        <v>22</v>
      </c>
      <c r="L230" s="36">
        <v>15</v>
      </c>
      <c r="M230" s="36" t="s">
        <v>108</v>
      </c>
      <c r="N230" s="4">
        <f t="shared" si="109"/>
        <v>0</v>
      </c>
      <c r="O230" s="12">
        <f t="shared" si="110"/>
        <v>0</v>
      </c>
      <c r="P230" s="5">
        <f t="shared" si="111"/>
        <v>0</v>
      </c>
      <c r="Q230" s="14">
        <f t="shared" si="112"/>
        <v>0</v>
      </c>
      <c r="R230" s="13">
        <f t="shared" si="113"/>
        <v>0</v>
      </c>
    </row>
    <row r="231" spans="1:18" s="11" customFormat="1" ht="15" customHeight="1">
      <c r="A231" s="36">
        <v>8</v>
      </c>
      <c r="B231" s="36" t="s">
        <v>141</v>
      </c>
      <c r="C231" s="15" t="s">
        <v>100</v>
      </c>
      <c r="D231" s="36" t="s">
        <v>101</v>
      </c>
      <c r="E231" s="36">
        <v>1</v>
      </c>
      <c r="F231" s="39" t="s">
        <v>213</v>
      </c>
      <c r="G231" s="36">
        <v>1</v>
      </c>
      <c r="H231" s="36" t="s">
        <v>103</v>
      </c>
      <c r="I231" s="36"/>
      <c r="J231" s="36">
        <v>30</v>
      </c>
      <c r="K231" s="36">
        <v>22</v>
      </c>
      <c r="L231" s="36">
        <v>11</v>
      </c>
      <c r="M231" s="36" t="s">
        <v>108</v>
      </c>
      <c r="N231" s="4">
        <f t="shared" si="109"/>
        <v>0</v>
      </c>
      <c r="O231" s="12">
        <f t="shared" si="110"/>
        <v>0</v>
      </c>
      <c r="P231" s="5">
        <f t="shared" si="111"/>
        <v>0</v>
      </c>
      <c r="Q231" s="14">
        <f t="shared" si="112"/>
        <v>0</v>
      </c>
      <c r="R231" s="13">
        <f t="shared" si="113"/>
        <v>0</v>
      </c>
    </row>
    <row r="232" spans="1:18" ht="15" customHeight="1">
      <c r="A232" s="36">
        <v>9</v>
      </c>
      <c r="B232" s="36" t="s">
        <v>141</v>
      </c>
      <c r="C232" s="15" t="s">
        <v>100</v>
      </c>
      <c r="D232" s="36" t="s">
        <v>104</v>
      </c>
      <c r="E232" s="36">
        <v>1</v>
      </c>
      <c r="F232" s="36" t="s">
        <v>102</v>
      </c>
      <c r="G232" s="36">
        <v>1</v>
      </c>
      <c r="H232" s="36" t="s">
        <v>103</v>
      </c>
      <c r="I232" s="36"/>
      <c r="J232" s="36">
        <v>30</v>
      </c>
      <c r="K232" s="36">
        <v>22</v>
      </c>
      <c r="L232" s="36">
        <v>13</v>
      </c>
      <c r="M232" s="36" t="s">
        <v>108</v>
      </c>
      <c r="N232" s="4">
        <f t="shared" si="106"/>
        <v>35.92</v>
      </c>
      <c r="O232" s="12">
        <f t="shared" si="105"/>
        <v>35.92</v>
      </c>
      <c r="P232" s="5">
        <f t="shared" si="107"/>
        <v>6.7320000000000002</v>
      </c>
      <c r="Q232" s="14">
        <f t="shared" ref="Q232:Q238" si="114">IF(ISERROR(P232*100/N232),0,(P232*100/N232))</f>
        <v>18.741648106904233</v>
      </c>
      <c r="R232" s="13">
        <f>IF(Q232&lt;=30,O232+P232,O232+O232*0.3)*IF(G232=1,0.4,IF(G232=2,0.75,IF(G232="1 (kas 4 m. 1 k. nerengiamos)",0.52,1)))*IF(D232="olimpinė",1,IF(M232="Ne",0.5,1))*IF(D232="olimpinė",1,IF(J232&lt;8,0,1))*E232*IF(D232="olimpinė",1,IF(K232&lt;16,0,1))*IF(I232&lt;=1,1,1/I232)*IF(OR(A19="Lietuvos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17.0608</v>
      </c>
    </row>
    <row r="233" spans="1:18" ht="15" customHeight="1">
      <c r="A233" s="36">
        <v>10</v>
      </c>
      <c r="B233" s="36" t="s">
        <v>129</v>
      </c>
      <c r="C233" s="15" t="s">
        <v>106</v>
      </c>
      <c r="D233" s="36" t="s">
        <v>101</v>
      </c>
      <c r="E233" s="36">
        <v>1</v>
      </c>
      <c r="F233" s="39" t="s">
        <v>213</v>
      </c>
      <c r="G233" s="36">
        <v>1</v>
      </c>
      <c r="H233" s="36" t="s">
        <v>103</v>
      </c>
      <c r="I233" s="36"/>
      <c r="J233" s="36">
        <v>31</v>
      </c>
      <c r="K233" s="36">
        <v>23</v>
      </c>
      <c r="L233" s="36">
        <v>15</v>
      </c>
      <c r="M233" s="36" t="s">
        <v>108</v>
      </c>
      <c r="N233" s="4">
        <f t="shared" si="106"/>
        <v>0</v>
      </c>
      <c r="O233" s="12">
        <f t="shared" si="105"/>
        <v>0</v>
      </c>
      <c r="P233" s="5">
        <f t="shared" si="107"/>
        <v>0</v>
      </c>
      <c r="Q233" s="14">
        <f t="shared" si="114"/>
        <v>0</v>
      </c>
      <c r="R233" s="13">
        <f>IF(Q233&lt;=30,O233+P233,O233+O233*0.3)*IF(G233=1,0.4,IF(G233=2,0.75,IF(G233="1 (kas 4 m. 1 k. nerengiamos)",0.52,1)))*IF(D233="olimpinė",1,IF(M233="Ne",0.5,1))*IF(D233="olimpinė",1,IF(J233&lt;8,0,1))*E233*IF(D233="olimpinė",1,IF(K233&lt;16,0,1))*IF(I233&lt;=1,1,1/I233)*IF(OR(A20="Lietuvos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234" spans="1:18" ht="15" customHeight="1">
      <c r="A234" s="36">
        <v>11</v>
      </c>
      <c r="B234" s="36" t="s">
        <v>129</v>
      </c>
      <c r="C234" s="15" t="s">
        <v>106</v>
      </c>
      <c r="D234" s="36" t="s">
        <v>101</v>
      </c>
      <c r="E234" s="36">
        <v>1</v>
      </c>
      <c r="F234" s="39" t="s">
        <v>213</v>
      </c>
      <c r="G234" s="36">
        <v>1</v>
      </c>
      <c r="H234" s="36" t="s">
        <v>103</v>
      </c>
      <c r="I234" s="36"/>
      <c r="J234" s="36">
        <v>31</v>
      </c>
      <c r="K234" s="36">
        <v>23</v>
      </c>
      <c r="L234" s="36">
        <v>17</v>
      </c>
      <c r="M234" s="36" t="s">
        <v>108</v>
      </c>
      <c r="N234" s="4">
        <f t="shared" si="106"/>
        <v>0</v>
      </c>
      <c r="O234" s="12">
        <f t="shared" si="105"/>
        <v>0</v>
      </c>
      <c r="P234" s="5">
        <f t="shared" si="107"/>
        <v>0</v>
      </c>
      <c r="Q234" s="14">
        <f t="shared" si="114"/>
        <v>0</v>
      </c>
      <c r="R234" s="13">
        <f>IF(Q234&lt;=30,O234+P234,O234+O234*0.3)*IF(G234=1,0.4,IF(G234=2,0.75,IF(G234="1 (kas 4 m. 1 k. nerengiamos)",0.52,1)))*IF(D234="olimpinė",1,IF(M234="Ne",0.5,1))*IF(D234="olimpinė",1,IF(J234&lt;8,0,1))*E234*IF(D234="olimpinė",1,IF(K234&lt;16,0,1))*IF(I234&lt;=1,1,1/I234)*IF(OR(A21="Lietuvos lengvosios atletikos federacija",A21="Lietuvos šaudymo sporto sąjunga"),1.01,1)*IF(OR(A21="Lietuvos dviračių sporto federacija",A21="Lietuvos biatlono federacija",A21=" Lietuvos nacionalinė slidinėjimo asociacija"),1.03,1)*IF(OR(A21="Lietuvos baidarių ir kanojų irklavimo federacija",A21="Lietuvos buriuotojų sąjunga",A21="Lietuvos irklavimo federacija"),1.04,1)*IF(OR(A21="Lietuvos aeroklubas",A21="Lietuvos automobilių sporto federacija",A21="Lietuvos motociklų sporto federacija",A21="Lietuvos motorlaivių federacija",A21="Lietuvos žirginio sporto federacija"),1.09,1)</f>
        <v>0</v>
      </c>
    </row>
    <row r="235" spans="1:18" ht="15" customHeight="1">
      <c r="A235" s="36">
        <v>12</v>
      </c>
      <c r="B235" s="36" t="s">
        <v>129</v>
      </c>
      <c r="C235" s="15" t="s">
        <v>106</v>
      </c>
      <c r="D235" s="36" t="s">
        <v>104</v>
      </c>
      <c r="E235" s="36">
        <v>1</v>
      </c>
      <c r="F235" s="36" t="s">
        <v>102</v>
      </c>
      <c r="G235" s="36">
        <v>1</v>
      </c>
      <c r="H235" s="36" t="s">
        <v>103</v>
      </c>
      <c r="I235" s="36"/>
      <c r="J235" s="36">
        <v>31</v>
      </c>
      <c r="K235" s="36">
        <v>23</v>
      </c>
      <c r="L235" s="36">
        <v>15</v>
      </c>
      <c r="M235" s="36" t="s">
        <v>108</v>
      </c>
      <c r="N235" s="4">
        <f t="shared" si="106"/>
        <v>33.880000000000003</v>
      </c>
      <c r="O235" s="12">
        <f t="shared" si="105"/>
        <v>33.880000000000003</v>
      </c>
      <c r="P235" s="5">
        <f t="shared" si="107"/>
        <v>5.508</v>
      </c>
      <c r="Q235" s="14">
        <f t="shared" si="114"/>
        <v>16.257378984651709</v>
      </c>
      <c r="R235" s="13">
        <f>IF(Q235&lt;=30,O235+P235,O235+O235*0.3)*IF(G235=1,0.4,IF(G235=2,0.75,IF(G235="1 (kas 4 m. 1 k. nerengiamos)",0.52,1)))*IF(D235="olimpinė",1,IF(M235="Ne",0.5,1))*IF(D235="olimpinė",1,IF(J235&lt;8,0,1))*E235*IF(D235="olimpinė",1,IF(K235&lt;16,0,1))*IF(I235&lt;=1,1,1/I235)*IF(OR(A22="Lietuvos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15.755200000000002</v>
      </c>
    </row>
    <row r="236" spans="1:18" ht="15" customHeight="1">
      <c r="A236" s="36">
        <v>13</v>
      </c>
      <c r="B236" s="36" t="s">
        <v>105</v>
      </c>
      <c r="C236" s="15" t="s">
        <v>106</v>
      </c>
      <c r="D236" s="36" t="s">
        <v>101</v>
      </c>
      <c r="E236" s="36">
        <v>1</v>
      </c>
      <c r="F236" s="39" t="s">
        <v>213</v>
      </c>
      <c r="G236" s="36">
        <v>1</v>
      </c>
      <c r="H236" s="36" t="s">
        <v>103</v>
      </c>
      <c r="I236" s="36"/>
      <c r="J236" s="36">
        <v>31</v>
      </c>
      <c r="K236" s="36">
        <v>23</v>
      </c>
      <c r="L236" s="36">
        <v>16</v>
      </c>
      <c r="M236" s="36" t="s">
        <v>108</v>
      </c>
      <c r="N236" s="4">
        <f t="shared" si="106"/>
        <v>0</v>
      </c>
      <c r="O236" s="12">
        <f t="shared" si="105"/>
        <v>0</v>
      </c>
      <c r="P236" s="5">
        <f t="shared" si="107"/>
        <v>0</v>
      </c>
      <c r="Q236" s="14">
        <f t="shared" si="114"/>
        <v>0</v>
      </c>
      <c r="R236" s="13">
        <f>IF(Q236&lt;=30,O236+P236,O236+O236*0.3)*IF(G236=1,0.4,IF(G236=2,0.75,IF(G236="1 (kas 4 m. 1 k. nerengiamos)",0.52,1)))*IF(D236="olimpinė",1,IF(M236="Ne",0.5,1))*IF(D236="olimpinė",1,IF(J236&lt;8,0,1))*E236*IF(D236="olimpinė",1,IF(K236&lt;16,0,1))*IF(I236&lt;=1,1,1/I236)*IF(OR(A221="Lietuvos lengvosios atletikos federacija",A221="Lietuvos šaudymo sporto sąjunga"),1.01,1)*IF(OR(A221="Lietuvos dviračių sporto federacija",A221="Lietuvos biatlono federacija",A221=" Lietuvos nacionalinė slidinėjimo asociacija"),1.03,1)*IF(OR(A221="Lietuvos baidarių ir kanojų irklavimo federacija",A221="Lietuvos buriuotojų sąjunga",A221="Lietuvos irklavimo federacija"),1.04,1)*IF(OR(A221="Lietuvos aeroklubas",A221="Lietuvos automobilių sporto federacija",A221="Lietuvos motociklų sporto federacija",A221="Lietuvos motorlaivių federacija",A221="Lietuvos žirginio sporto federacija"),1.09,1)</f>
        <v>0</v>
      </c>
    </row>
    <row r="237" spans="1:18" ht="15" customHeight="1">
      <c r="A237" s="36">
        <v>14</v>
      </c>
      <c r="B237" s="36" t="s">
        <v>105</v>
      </c>
      <c r="C237" s="15" t="s">
        <v>106</v>
      </c>
      <c r="D237" s="36" t="s">
        <v>101</v>
      </c>
      <c r="E237" s="36">
        <v>1</v>
      </c>
      <c r="F237" s="39" t="s">
        <v>213</v>
      </c>
      <c r="G237" s="36">
        <v>1</v>
      </c>
      <c r="H237" s="36" t="s">
        <v>103</v>
      </c>
      <c r="I237" s="36"/>
      <c r="J237" s="36">
        <v>31</v>
      </c>
      <c r="K237" s="36">
        <v>23</v>
      </c>
      <c r="L237" s="36">
        <v>13</v>
      </c>
      <c r="M237" s="36" t="s">
        <v>108</v>
      </c>
      <c r="N237" s="4">
        <f>(IF(F237="OŽ",IF(L237=1,612,IF(L237=2,473.76,IF(L237=3,380.16,IF(L237=4,201.6,IF(L237=5,187.2,IF(L237=6,172.8,IF(L237=7,165,IF(L237=8,160,0))))))))+IF(L237&lt;=8,0,IF(L237&lt;=16,153,IF(L237&lt;=24,120,IF(L237&lt;=32,89,IF(L237&lt;=48,58,0)))))-IF(L237&lt;=8,0,IF(L237&lt;=16,(L237-9)*3.06,IF(L237&lt;=24,(L237-17)*3.06,IF(L237&lt;=32,(L237-25)*3.06,IF(L237&lt;=48,(L237-33)*3.06,0))))),0)+IF(F237="PČ",IF(L237=1,449,IF(L237=2,314.6,IF(L237=3,238,IF(L237=4,172,IF(L237=5,159,IF(L237=6,145,IF(L237=7,132,IF(L237=8,119,0))))))))+IF(L237&lt;=8,0,IF(L237&lt;=16,88,IF(L237&lt;=24,55,IF(L237&lt;=32,22,0))))-IF(L237&lt;=8,0,IF(L237&lt;=16,(L237-9)*2.245,IF(L237&lt;=24,(L237-17)*2.245,IF(L237&lt;=32,(L237-25)*2.245,0)))),0)+IF(F237="PČneol",IF(L237=1,85,IF(L237=2,64.61,IF(L237=3,50.76,IF(L237=4,16.25,IF(L237=5,15,IF(L237=6,13.75,IF(L237=7,12.5,IF(L237=8,11.25,0))))))))+IF(L237&lt;=8,0,IF(L237&lt;=16,9,0))-IF(L237&lt;=8,0,IF(L237&lt;=16,(L237-9)*0.425,0)),0)+IF(F237="PŽ",IF(L237=1,85,IF(L237=2,59.5,IF(L237=3,45,IF(L237=4,32.5,IF(L237=5,30,IF(L237=6,27.5,IF(L237=7,25,IF(L237=8,22.5,0))))))))+IF(L237&lt;=8,0,IF(L237&lt;=16,19,IF(L237&lt;=24,13,IF(L237&lt;=32,8,0))))-IF(L237&lt;=8,0,IF(L237&lt;=16,(L237-9)*0.425,IF(L237&lt;=24,(L237-17)*0.425,IF(L237&lt;=32,(L237-25)*0.425,0)))),0)+IF(F237="EČ",IF(L237=1,204,IF(L237=2,156.24,IF(L237=3,123.84,IF(L237=4,72,IF(L237=5,66,IF(L237=6,60,IF(L237=7,54,IF(L237=8,48,0))))))))+IF(L237&lt;=8,0,IF(L237&lt;=16,40,IF(L237&lt;=24,25,0)))-IF(L237&lt;=8,0,IF(L237&lt;=16,(L237-9)*1.02,IF(L237&lt;=24,(L237-17)*1.02,0))),0)+IF(F237="EČneol",IF(L237=1,68,IF(L237=2,51.69,IF(L237=3,40.61,IF(L237=4,13,IF(L237=5,12,IF(L237=6,11,IF(L237=7,10,IF(L237=8,9,0)))))))))+IF(F237="EŽ",IF(L237=1,68,IF(L237=2,47.6,IF(L237=3,36,IF(L237=4,18,IF(L237=5,16.5,IF(L237=6,15,IF(L237=7,13.5,IF(L237=8,12,0))))))))+IF(L237&lt;=8,0,IF(L237&lt;=16,10,IF(L237&lt;=24,6,0)))-IF(L237&lt;=8,0,IF(L237&lt;=16,(L237-9)*0.34,IF(L237&lt;=24,(L237-17)*0.34,0))),0)+IF(F237="PT",IF(L237=1,68,IF(L237=2,52.08,IF(L237=3,41.28,IF(L237=4,24,IF(L237=5,22,IF(L237=6,20,IF(L237=7,18,IF(L237=8,16,0))))))))+IF(L237&lt;=8,0,IF(L237&lt;=16,13,IF(L237&lt;=24,9,IF(L237&lt;=32,4,0))))-IF(L237&lt;=8,0,IF(L237&lt;=16,(L237-9)*0.34,IF(L237&lt;=24,(L237-17)*0.34,IF(L237&lt;=32,(L237-25)*0.34,0)))),0)+IF(F237="JOŽ",IF(L237=1,85,IF(L237=2,59.5,IF(L237=3,45,IF(L237=4,32.5,IF(L237=5,30,IF(L237=6,27.5,IF(L237=7,25,IF(L237=8,22.5,0))))))))+IF(L237&lt;=8,0,IF(L237&lt;=16,19,IF(L237&lt;=24,13,0)))-IF(L237&lt;=8,0,IF(L237&lt;=16,(L237-9)*0.425,IF(L237&lt;=24,(L237-17)*0.425,0))),0)+IF(F237="JPČ",IF(L237=1,68,IF(L237=2,47.6,IF(L237=3,36,IF(L237=4,26,IF(L237=5,24,IF(L237=6,22,IF(L237=7,20,IF(L237=8,18,0))))))))+IF(L237&lt;=8,0,IF(L237&lt;=16,13,IF(L237&lt;=24,9,0)))-IF(L237&lt;=8,0,IF(L237&lt;=16,(L237-9)*0.34,IF(L237&lt;=24,(L237-17)*0.34,0))),0)+IF(F237="JEČ",IF(L237=1,34,IF(L237=2,26.04,IF(L237=3,20.6,IF(L237=4,12,IF(L237=5,11,IF(L237=6,10,IF(L237=7,9,IF(L237=8,8,0))))))))+IF(L237&lt;=8,0,IF(L237&lt;=16,6,0))-IF(L237&lt;=8,0,IF(L237&lt;=16,(L237-9)*0.17,0)),0)+IF(F237="JEOF",IF(L237=1,34,IF(L237=2,26.04,IF(L237=3,20.6,IF(L237=4,12,IF(L237=5,11,IF(L237=6,10,IF(L237=7,9,IF(L237=8,8,0))))))))+IF(L237&lt;=8,0,IF(L237&lt;=16,6,0))-IF(L237&lt;=8,0,IF(L237&lt;=16,(L237-9)*0.17,0)),0)+IF(F237="JnPČ",IF(L237=1,51,IF(L237=2,35.7,IF(L237=3,27,IF(L237=4,19.5,IF(L237=5,18,IF(L237=6,16.5,IF(L237=7,15,IF(L237=8,13.5,0))))))))+IF(L237&lt;=8,0,IF(L237&lt;=16,10,0))-IF(L237&lt;=8,0,IF(L237&lt;=16,(L237-9)*0.255,0)),0)+IF(F237="JnEČ",IF(L237=1,25.5,IF(L237=2,19.53,IF(L237=3,15.48,IF(L237=4,9,IF(L237=5,8.25,IF(L237=6,7.5,IF(L237=7,6.75,IF(L237=8,6,0))))))))+IF(L237&lt;=8,0,IF(L237&lt;=16,5,0))-IF(L237&lt;=8,0,IF(L237&lt;=16,(L237-9)*0.1275,0)),0)+IF(F237="JčPČ",IF(L237=1,21.25,IF(L237=2,14.5,IF(L237=3,11.5,IF(L237=4,7,IF(L237=5,6.5,IF(L237=6,6,IF(L237=7,5.5,IF(L237=8,5,0))))))))+IF(L237&lt;=8,0,IF(L237&lt;=16,4,0))-IF(L237&lt;=8,0,IF(L237&lt;=16,(L237-9)*0.10625,0)),0)+IF(F237="JčEČ",IF(L237=1,17,IF(L237=2,13.02,IF(L237=3,10.32,IF(L237=4,6,IF(L237=5,5.5,IF(L237=6,5,IF(L237=7,4.5,IF(L237=8,4,0))))))))+IF(L237&lt;=8,0,IF(L237&lt;=16,3,0))-IF(L237&lt;=8,0,IF(L237&lt;=16,(L237-9)*0.085,0)),0)+IF(F237="NEAK",IF(L237=1,11.48,IF(L237=2,8.79,IF(L237=3,6.97,IF(L237=4,4.05,IF(L237=5,3.71,IF(L237=6,3.38,IF(L237=7,3.04,IF(L237=8,2.7,0))))))))+IF(L237&lt;=8,0,IF(L237&lt;=16,2,IF(L237&lt;=24,1.3,0)))-IF(L237&lt;=8,0,IF(L237&lt;=16,(L237-9)*0.0574,IF(L237&lt;=24,(L237-17)*0.0574,0))),0))*IF(L237&lt;4,1,IF(OR(F237="PČ",F237="PŽ",F237="PT"),IF(J237&lt;32,J237/32,1),1))* IF(L237&lt;4,1,IF(OR(F237="EČ",F237="EŽ",F237="JOŽ",F237="JPČ",F237="NEAK"),IF(J237&lt;24,J237/24,1),1))*IF(L237&lt;4,1,IF(OR(F237="PČneol",F237="JEČ",F237="JEOF",F237="JnPČ",F237="JnEČ",F237="JčPČ",F237="JčEČ"),IF(J237&lt;16,J237/16,1),1))*IF(L237&lt;4,1,IF(F237="EČneol",IF(J237&lt;8,J237/8,1),1))</f>
        <v>0</v>
      </c>
      <c r="O237" s="12">
        <f t="shared" si="105"/>
        <v>0</v>
      </c>
      <c r="P237" s="5">
        <f t="shared" si="107"/>
        <v>0</v>
      </c>
      <c r="Q237" s="14">
        <f t="shared" si="114"/>
        <v>0</v>
      </c>
      <c r="R237" s="13">
        <f>IF(Q237&lt;=30,O237+P237,O237+O237*0.3)*IF(G237=1,0.4,IF(G237=2,0.75,IF(G237="1 (kas 4 m. 1 k. nerengiamos)",0.52,1)))*IF(D237="olimpinė",1,IF(M237="Ne",0.5,1))*IF(D237="olimpinė",1,IF(J237&lt;8,0,1))*E237*IF(D237="olimpinė",1,IF(K237&lt;16,0,1))*IF(I237&lt;=1,1,1/I237)*IF(OR(A222="Lietuvos lengvosios atletikos federacija",A222="Lietuvos šaudymo sporto sąjunga"),1.01,1)*IF(OR(A222="Lietuvos dviračių sporto federacija",A222="Lietuvos biatlono federacija",A222=" Lietuvos nacionalinė slidinėjimo asociacija"),1.03,1)*IF(OR(A222="Lietuvos baidarių ir kanojų irklavimo federacija",A222="Lietuvos buriuotojų sąjunga",A222="Lietuvos irklavimo federacija"),1.04,1)*IF(OR(A222="Lietuvos aeroklubas",A222="Lietuvos automobilių sporto federacija",A222="Lietuvos motociklų sporto federacija",A222="Lietuvos motorlaivių federacija",A222="Lietuvos žirginio sporto federacija"),1.09,1)</f>
        <v>0</v>
      </c>
    </row>
    <row r="238" spans="1:18" ht="15" customHeight="1">
      <c r="A238" s="36">
        <v>15</v>
      </c>
      <c r="B238" s="36" t="s">
        <v>105</v>
      </c>
      <c r="C238" s="15" t="s">
        <v>106</v>
      </c>
      <c r="D238" s="36" t="s">
        <v>104</v>
      </c>
      <c r="E238" s="36">
        <v>1</v>
      </c>
      <c r="F238" s="36" t="s">
        <v>102</v>
      </c>
      <c r="G238" s="36">
        <v>1</v>
      </c>
      <c r="H238" s="36" t="s">
        <v>103</v>
      </c>
      <c r="I238" s="36"/>
      <c r="J238" s="36">
        <v>31</v>
      </c>
      <c r="K238" s="36">
        <v>23</v>
      </c>
      <c r="L238" s="36">
        <v>14</v>
      </c>
      <c r="M238" s="36" t="s">
        <v>108</v>
      </c>
      <c r="N238" s="4">
        <f t="shared" ref="N238" si="115">(IF(F238="OŽ",IF(L238=1,612,IF(L238=2,473.76,IF(L238=3,380.16,IF(L238=4,201.6,IF(L238=5,187.2,IF(L238=6,172.8,IF(L238=7,165,IF(L238=8,160,0))))))))+IF(L238&lt;=8,0,IF(L238&lt;=16,153,IF(L238&lt;=24,120,IF(L238&lt;=32,89,IF(L238&lt;=48,58,0)))))-IF(L238&lt;=8,0,IF(L238&lt;=16,(L238-9)*3.06,IF(L238&lt;=24,(L238-17)*3.06,IF(L238&lt;=32,(L238-25)*3.06,IF(L238&lt;=48,(L238-33)*3.06,0))))),0)+IF(F238="PČ",IF(L238=1,449,IF(L238=2,314.6,IF(L238=3,238,IF(L238=4,172,IF(L238=5,159,IF(L238=6,145,IF(L238=7,132,IF(L238=8,119,0))))))))+IF(L238&lt;=8,0,IF(L238&lt;=16,88,IF(L238&lt;=24,55,IF(L238&lt;=32,22,0))))-IF(L238&lt;=8,0,IF(L238&lt;=16,(L238-9)*2.245,IF(L238&lt;=24,(L238-17)*2.245,IF(L238&lt;=32,(L238-25)*2.245,0)))),0)+IF(F238="PČneol",IF(L238=1,85,IF(L238=2,64.61,IF(L238=3,50.76,IF(L238=4,16.25,IF(L238=5,15,IF(L238=6,13.75,IF(L238=7,12.5,IF(L238=8,11.25,0))))))))+IF(L238&lt;=8,0,IF(L238&lt;=16,9,0))-IF(L238&lt;=8,0,IF(L238&lt;=16,(L238-9)*0.425,0)),0)+IF(F238="PŽ",IF(L238=1,85,IF(L238=2,59.5,IF(L238=3,45,IF(L238=4,32.5,IF(L238=5,30,IF(L238=6,27.5,IF(L238=7,25,IF(L238=8,22.5,0))))))))+IF(L238&lt;=8,0,IF(L238&lt;=16,19,IF(L238&lt;=24,13,IF(L238&lt;=32,8,0))))-IF(L238&lt;=8,0,IF(L238&lt;=16,(L238-9)*0.425,IF(L238&lt;=24,(L238-17)*0.425,IF(L238&lt;=32,(L238-25)*0.425,0)))),0)+IF(F238="EČ",IF(L238=1,204,IF(L238=2,156.24,IF(L238=3,123.84,IF(L238=4,72,IF(L238=5,66,IF(L238=6,60,IF(L238=7,54,IF(L238=8,48,0))))))))+IF(L238&lt;=8,0,IF(L238&lt;=16,40,IF(L238&lt;=24,25,0)))-IF(L238&lt;=8,0,IF(L238&lt;=16,(L238-9)*1.02,IF(L238&lt;=24,(L238-17)*1.02,0))),0)+IF(F238="EČneol",IF(L238=1,68,IF(L238=2,51.69,IF(L238=3,40.61,IF(L238=4,13,IF(L238=5,12,IF(L238=6,11,IF(L238=7,10,IF(L238=8,9,0)))))))))+IF(F238="EŽ",IF(L238=1,68,IF(L238=2,47.6,IF(L238=3,36,IF(L238=4,18,IF(L238=5,16.5,IF(L238=6,15,IF(L238=7,13.5,IF(L238=8,12,0))))))))+IF(L238&lt;=8,0,IF(L238&lt;=16,10,IF(L238&lt;=24,6,0)))-IF(L238&lt;=8,0,IF(L238&lt;=16,(L238-9)*0.34,IF(L238&lt;=24,(L238-17)*0.34,0))),0)+IF(F238="PT",IF(L238=1,68,IF(L238=2,52.08,IF(L238=3,41.28,IF(L238=4,24,IF(L238=5,22,IF(L238=6,20,IF(L238=7,18,IF(L238=8,16,0))))))))+IF(L238&lt;=8,0,IF(L238&lt;=16,13,IF(L238&lt;=24,9,IF(L238&lt;=32,4,0))))-IF(L238&lt;=8,0,IF(L238&lt;=16,(L238-9)*0.34,IF(L238&lt;=24,(L238-17)*0.34,IF(L238&lt;=32,(L238-25)*0.34,0)))),0)+IF(F238="JOŽ",IF(L238=1,85,IF(L238=2,59.5,IF(L238=3,45,IF(L238=4,32.5,IF(L238=5,30,IF(L238=6,27.5,IF(L238=7,25,IF(L238=8,22.5,0))))))))+IF(L238&lt;=8,0,IF(L238&lt;=16,19,IF(L238&lt;=24,13,0)))-IF(L238&lt;=8,0,IF(L238&lt;=16,(L238-9)*0.425,IF(L238&lt;=24,(L238-17)*0.425,0))),0)+IF(F238="JPČ",IF(L238=1,68,IF(L238=2,47.6,IF(L238=3,36,IF(L238=4,26,IF(L238=5,24,IF(L238=6,22,IF(L238=7,20,IF(L238=8,18,0))))))))+IF(L238&lt;=8,0,IF(L238&lt;=16,13,IF(L238&lt;=24,9,0)))-IF(L238&lt;=8,0,IF(L238&lt;=16,(L238-9)*0.34,IF(L238&lt;=24,(L238-17)*0.34,0))),0)+IF(F238="JEČ",IF(L238=1,34,IF(L238=2,26.04,IF(L238=3,20.6,IF(L238=4,12,IF(L238=5,11,IF(L238=6,10,IF(L238=7,9,IF(L238=8,8,0))))))))+IF(L238&lt;=8,0,IF(L238&lt;=16,6,0))-IF(L238&lt;=8,0,IF(L238&lt;=16,(L238-9)*0.17,0)),0)+IF(F238="JEOF",IF(L238=1,34,IF(L238=2,26.04,IF(L238=3,20.6,IF(L238=4,12,IF(L238=5,11,IF(L238=6,10,IF(L238=7,9,IF(L238=8,8,0))))))))+IF(L238&lt;=8,0,IF(L238&lt;=16,6,0))-IF(L238&lt;=8,0,IF(L238&lt;=16,(L238-9)*0.17,0)),0)+IF(F238="JnPČ",IF(L238=1,51,IF(L238=2,35.7,IF(L238=3,27,IF(L238=4,19.5,IF(L238=5,18,IF(L238=6,16.5,IF(L238=7,15,IF(L238=8,13.5,0))))))))+IF(L238&lt;=8,0,IF(L238&lt;=16,10,0))-IF(L238&lt;=8,0,IF(L238&lt;=16,(L238-9)*0.255,0)),0)+IF(F238="JnEČ",IF(L238=1,25.5,IF(L238=2,19.53,IF(L238=3,15.48,IF(L238=4,9,IF(L238=5,8.25,IF(L238=6,7.5,IF(L238=7,6.75,IF(L238=8,6,0))))))))+IF(L238&lt;=8,0,IF(L238&lt;=16,5,0))-IF(L238&lt;=8,0,IF(L238&lt;=16,(L238-9)*0.1275,0)),0)+IF(F238="JčPČ",IF(L238=1,21.25,IF(L238=2,14.5,IF(L238=3,11.5,IF(L238=4,7,IF(L238=5,6.5,IF(L238=6,6,IF(L238=7,5.5,IF(L238=8,5,0))))))))+IF(L238&lt;=8,0,IF(L238&lt;=16,4,0))-IF(L238&lt;=8,0,IF(L238&lt;=16,(L238-9)*0.10625,0)),0)+IF(F238="JčEČ",IF(L238=1,17,IF(L238=2,13.02,IF(L238=3,10.32,IF(L238=4,6,IF(L238=5,5.5,IF(L238=6,5,IF(L238=7,4.5,IF(L238=8,4,0))))))))+IF(L238&lt;=8,0,IF(L238&lt;=16,3,0))-IF(L238&lt;=8,0,IF(L238&lt;=16,(L238-9)*0.085,0)),0)+IF(F238="NEAK",IF(L238=1,11.48,IF(L238=2,8.79,IF(L238=3,6.97,IF(L238=4,4.05,IF(L238=5,3.71,IF(L238=6,3.38,IF(L238=7,3.04,IF(L238=8,2.7,0))))))))+IF(L238&lt;=8,0,IF(L238&lt;=16,2,IF(L238&lt;=24,1.3,0)))-IF(L238&lt;=8,0,IF(L238&lt;=16,(L238-9)*0.0574,IF(L238&lt;=24,(L238-17)*0.0574,0))),0))*IF(L238&lt;4,1,IF(OR(F238="PČ",F238="PŽ",F238="PT"),IF(J238&lt;32,J238/32,1),1))* IF(L238&lt;4,1,IF(OR(F238="EČ",F238="EŽ",F238="JOŽ",F238="JPČ",F238="NEAK"),IF(J238&lt;24,J238/24,1),1))*IF(L238&lt;4,1,IF(OR(F238="PČneol",F238="JEČ",F238="JEOF",F238="JnPČ",F238="JnEČ",F238="JčPČ",F238="JčEČ"),IF(J238&lt;16,J238/16,1),1))*IF(L238&lt;4,1,IF(F238="EČneol",IF(J238&lt;8,J238/8,1),1))</f>
        <v>34.9</v>
      </c>
      <c r="O238" s="12">
        <f t="shared" si="105"/>
        <v>34.9</v>
      </c>
      <c r="P238" s="5">
        <f t="shared" si="107"/>
        <v>6.12</v>
      </c>
      <c r="Q238" s="14">
        <f t="shared" si="114"/>
        <v>17.535816618911177</v>
      </c>
      <c r="R238" s="13">
        <f>IF(Q238&lt;=30,O238+P238,O238+O238*0.3)*IF(G238=1,0.4,IF(G238=2,0.75,IF(G238="1 (kas 4 m. 1 k. nerengiamos)",0.52,1)))*IF(D238="olimpinė",1,IF(M238="Ne",0.5,1))*IF(D238="olimpinė",1,IF(J238&lt;8,0,1))*E238*IF(D238="olimpinė",1,IF(K238&lt;16,0,1))*IF(I238&lt;=1,1,1/I238)*IF(OR(A223="Lietuvos lengvosios atletikos federacija",A223="Lietuvos šaudymo sporto sąjunga"),1.01,1)*IF(OR(A223="Lietuvos dviračių sporto federacija",A223="Lietuvos biatlono federacija",A223=" Lietuvos nacionalinė slidinėjimo asociacija"),1.03,1)*IF(OR(A223="Lietuvos baidarių ir kanojų irklavimo federacija",A223="Lietuvos buriuotojų sąjunga",A223="Lietuvos irklavimo federacija"),1.04,1)*IF(OR(A223="Lietuvos aeroklubas",A223="Lietuvos automobilių sporto federacija",A223="Lietuvos motociklų sporto federacija",A223="Lietuvos motorlaivių federacija",A223="Lietuvos žirginio sporto federacija"),1.09,1)</f>
        <v>16.407999999999998</v>
      </c>
    </row>
    <row r="239" spans="1:18" ht="15" customHeight="1">
      <c r="A239" s="67" t="s">
        <v>3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9"/>
      <c r="R239" s="13">
        <f>SUM(R224:R238)</f>
        <v>153.55279999999999</v>
      </c>
    </row>
    <row r="240" spans="1:18" ht="15" customHeight="1">
      <c r="A240" s="65" t="s">
        <v>175</v>
      </c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37"/>
      <c r="R240" s="11"/>
    </row>
    <row r="241" spans="1:18" ht="15" customHeight="1">
      <c r="A241" s="65" t="s">
        <v>1</v>
      </c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37"/>
      <c r="R241" s="11"/>
    </row>
    <row r="242" spans="1:18" ht="15" customHeight="1">
      <c r="A242" s="65" t="s">
        <v>177</v>
      </c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37"/>
      <c r="R242" s="11"/>
    </row>
    <row r="243" spans="1:18" ht="15" customHeight="1">
      <c r="A243" s="36">
        <v>1</v>
      </c>
      <c r="B243" s="36" t="s">
        <v>127</v>
      </c>
      <c r="C243" s="15" t="s">
        <v>100</v>
      </c>
      <c r="D243" s="36" t="s">
        <v>104</v>
      </c>
      <c r="E243" s="36">
        <v>1</v>
      </c>
      <c r="F243" s="36" t="s">
        <v>176</v>
      </c>
      <c r="G243" s="36">
        <v>4</v>
      </c>
      <c r="H243" s="36" t="s">
        <v>103</v>
      </c>
      <c r="I243" s="36"/>
      <c r="J243" s="36">
        <v>18</v>
      </c>
      <c r="K243" s="36">
        <v>15</v>
      </c>
      <c r="L243" s="36">
        <v>3</v>
      </c>
      <c r="M243" s="36" t="s">
        <v>108</v>
      </c>
      <c r="N243" s="4">
        <f>(IF(F243="OŽ",IF(L243=1,612,IF(L243=2,473.76,IF(L243=3,380.16,IF(L243=4,201.6,IF(L243=5,187.2,IF(L243=6,172.8,IF(L243=7,165,IF(L243=8,160,0))))))))+IF(L243&lt;=8,0,IF(L243&lt;=16,153,IF(L243&lt;=24,120,IF(L243&lt;=32,89,IF(L243&lt;=48,58,0)))))-IF(L243&lt;=8,0,IF(L243&lt;=16,(L243-9)*3.06,IF(L243&lt;=24,(L243-17)*3.06,IF(L243&lt;=32,(L243-25)*3.06,IF(L243&lt;=48,(L243-33)*3.06,0))))),0)+IF(F243="PČ",IF(L243=1,449,IF(L243=2,314.6,IF(L243=3,238,IF(L243=4,172,IF(L243=5,159,IF(L243=6,145,IF(L243=7,132,IF(L243=8,119,0))))))))+IF(L243&lt;=8,0,IF(L243&lt;=16,88,IF(L243&lt;=24,55,IF(L243&lt;=32,22,0))))-IF(L243&lt;=8,0,IF(L243&lt;=16,(L243-9)*2.245,IF(L243&lt;=24,(L243-17)*2.245,IF(L243&lt;=32,(L243-25)*2.245,0)))),0)+IF(F243="PČneol",IF(L243=1,85,IF(L243=2,64.61,IF(L243=3,50.76,IF(L243=4,16.25,IF(L243=5,15,IF(L243=6,13.75,IF(L243=7,12.5,IF(L243=8,11.25,0))))))))+IF(L243&lt;=8,0,IF(L243&lt;=16,9,0))-IF(L243&lt;=8,0,IF(L243&lt;=16,(L243-9)*0.425,0)),0)+IF(F243="PŽ",IF(L243=1,85,IF(L243=2,59.5,IF(L243=3,45,IF(L243=4,32.5,IF(L243=5,30,IF(L243=6,27.5,IF(L243=7,25,IF(L243=8,22.5,0))))))))+IF(L243&lt;=8,0,IF(L243&lt;=16,19,IF(L243&lt;=24,13,IF(L243&lt;=32,8,0))))-IF(L243&lt;=8,0,IF(L243&lt;=16,(L243-9)*0.425,IF(L243&lt;=24,(L243-17)*0.425,IF(L243&lt;=32,(L243-25)*0.425,0)))),0)+IF(F243="EČ",IF(L243=1,204,IF(L243=2,156.24,IF(L243=3,123.84,IF(L243=4,72,IF(L243=5,66,IF(L243=6,60,IF(L243=7,54,IF(L243=8,48,0))))))))+IF(L243&lt;=8,0,IF(L243&lt;=16,40,IF(L243&lt;=24,25,0)))-IF(L243&lt;=8,0,IF(L243&lt;=16,(L243-9)*1.02,IF(L243&lt;=24,(L243-17)*1.02,0))),0)+IF(F243="EČneol",IF(L243=1,68,IF(L243=2,51.69,IF(L243=3,40.61,IF(L243=4,13,IF(L243=5,12,IF(L243=6,11,IF(L243=7,10,IF(L243=8,9,0)))))))))+IF(F243="EŽ",IF(L243=1,68,IF(L243=2,47.6,IF(L243=3,36,IF(L243=4,18,IF(L243=5,16.5,IF(L243=6,15,IF(L243=7,13.5,IF(L243=8,12,0))))))))+IF(L243&lt;=8,0,IF(L243&lt;=16,10,IF(L243&lt;=24,6,0)))-IF(L243&lt;=8,0,IF(L243&lt;=16,(L243-9)*0.34,IF(L243&lt;=24,(L243-17)*0.34,0))),0)+IF(F243="PT",IF(L243=1,68,IF(L243=2,52.08,IF(L243=3,41.28,IF(L243=4,24,IF(L243=5,22,IF(L243=6,20,IF(L243=7,18,IF(L243=8,16,0))))))))+IF(L243&lt;=8,0,IF(L243&lt;=16,13,IF(L243&lt;=24,9,IF(L243&lt;=32,4,0))))-IF(L243&lt;=8,0,IF(L243&lt;=16,(L243-9)*0.34,IF(L243&lt;=24,(L243-17)*0.34,IF(L243&lt;=32,(L243-25)*0.34,0)))),0)+IF(F243="JOŽ",IF(L243=1,85,IF(L243=2,59.5,IF(L243=3,45,IF(L243=4,32.5,IF(L243=5,30,IF(L243=6,27.5,IF(L243=7,25,IF(L243=8,22.5,0))))))))+IF(L243&lt;=8,0,IF(L243&lt;=16,19,IF(L243&lt;=24,13,0)))-IF(L243&lt;=8,0,IF(L243&lt;=16,(L243-9)*0.425,IF(L243&lt;=24,(L243-17)*0.425,0))),0)+IF(F243="JPČ",IF(L243=1,68,IF(L243=2,47.6,IF(L243=3,36,IF(L243=4,26,IF(L243=5,24,IF(L243=6,22,IF(L243=7,20,IF(L243=8,18,0))))))))+IF(L243&lt;=8,0,IF(L243&lt;=16,13,IF(L243&lt;=24,9,0)))-IF(L243&lt;=8,0,IF(L243&lt;=16,(L243-9)*0.34,IF(L243&lt;=24,(L243-17)*0.34,0))),0)+IF(F243="JEČ",IF(L243=1,34,IF(L243=2,26.04,IF(L243=3,20.6,IF(L243=4,12,IF(L243=5,11,IF(L243=6,10,IF(L243=7,9,IF(L243=8,8,0))))))))+IF(L243&lt;=8,0,IF(L243&lt;=16,6,0))-IF(L243&lt;=8,0,IF(L243&lt;=16,(L243-9)*0.17,0)),0)+IF(F243="JEOF",IF(L243=1,34,IF(L243=2,26.04,IF(L243=3,20.6,IF(L243=4,12,IF(L243=5,11,IF(L243=6,10,IF(L243=7,9,IF(L243=8,8,0))))))))+IF(L243&lt;=8,0,IF(L243&lt;=16,6,0))-IF(L243&lt;=8,0,IF(L243&lt;=16,(L243-9)*0.17,0)),0)+IF(F243="JnPČ",IF(L243=1,51,IF(L243=2,35.7,IF(L243=3,27,IF(L243=4,19.5,IF(L243=5,18,IF(L243=6,16.5,IF(L243=7,15,IF(L243=8,13.5,0))))))))+IF(L243&lt;=8,0,IF(L243&lt;=16,10,0))-IF(L243&lt;=8,0,IF(L243&lt;=16,(L243-9)*0.255,0)),0)+IF(F243="JnEČ",IF(L243=1,25.5,IF(L243=2,19.53,IF(L243=3,15.48,IF(L243=4,9,IF(L243=5,8.25,IF(L243=6,7.5,IF(L243=7,6.75,IF(L243=8,6,0))))))))+IF(L243&lt;=8,0,IF(L243&lt;=16,5,0))-IF(L243&lt;=8,0,IF(L243&lt;=16,(L243-9)*0.1275,0)),0)+IF(F243="JčPČ",IF(L243=1,21.25,IF(L243=2,14.5,IF(L243=3,11.5,IF(L243=4,7,IF(L243=5,6.5,IF(L243=6,6,IF(L243=7,5.5,IF(L243=8,5,0))))))))+IF(L243&lt;=8,0,IF(L243&lt;=16,4,0))-IF(L243&lt;=8,0,IF(L243&lt;=16,(L243-9)*0.10625,0)),0)+IF(F243="JčEČ",IF(L243=1,17,IF(L243=2,13.02,IF(L243=3,10.32,IF(L243=4,6,IF(L243=5,5.5,IF(L243=6,5,IF(L243=7,4.5,IF(L243=8,4,0))))))))+IF(L243&lt;=8,0,IF(L243&lt;=16,3,0))-IF(L243&lt;=8,0,IF(L243&lt;=16,(L243-9)*0.085,0)),0)+IF(F243="NEAK",IF(L243=1,11.48,IF(L243=2,8.79,IF(L243=3,6.97,IF(L243=4,4.05,IF(L243=5,3.71,IF(L243=6,3.38,IF(L243=7,3.04,IF(L243=8,2.7,0))))))))+IF(L243&lt;=8,0,IF(L243&lt;=16,2,IF(L243&lt;=24,1.3,0)))-IF(L243&lt;=8,0,IF(L243&lt;=16,(L243-9)*0.0574,IF(L243&lt;=24,(L243-17)*0.0574,0))),0))*IF(L243&lt;4,1,IF(OR(F243="PČ",F243="PŽ",F243="PT"),IF(J243&lt;32,J243/32,1),1))* IF(L243&lt;4,1,IF(OR(F243="EČ",F243="EŽ",F243="JOŽ",F243="JPČ",F243="NEAK"),IF(J243&lt;24,J243/24,1),1))*IF(L243&lt;4,1,IF(OR(F243="PČneol",F243="JEČ",F243="JEOF",F243="JnPČ",F243="JnEČ",F243="JčPČ",F243="JčEČ"),IF(J243&lt;16,J243/16,1),1))*IF(L243&lt;4,1,IF(F243="EČneol",IF(J243&lt;8,J243/8,1),1))</f>
        <v>380.16</v>
      </c>
      <c r="O243" s="12">
        <f t="shared" ref="O243:O252" si="116">IF(F243="OŽ",N243,IF(H243="Ne",IF(J243*0.3&lt;=J243-L243,N243,0),IF(J243*0.1&lt;=J243-L243,N243,0)))</f>
        <v>380.16</v>
      </c>
      <c r="P243" s="5">
        <f>IF(O243=0,0,IF(F243="OŽ",IF(L243&gt;47,0,IF(J243&gt;47,(48-L243)*1.836,((48-L243)-(48-J243))*1.836)),0)+IF(F243="PČ",IF(L243&gt;31,0,IF(J243&gt;31,(32-L243)*1.347,((32-L243)-(32-J243))*1.347)),0)+ IF(F243="PČneol",IF(L243&gt;15,0,IF(J243&gt;15,(16-L243)*0.255,((16-L243)-(16-J243))*0.255)),0)+IF(F243="PŽ",IF(L243&gt;31,0,IF(J243&gt;31,(32-L243)*0.255,((32-L243)-(32-J243))*0.255)),0)+IF(F243="EČ",IF(L243&gt;23,0,IF(J243&gt;23,(24-L243)*0.612,((24-L243)-(24-J243))*0.612)),0)+IF(F243="EČneol",IF(L243&gt;7,0,IF(J243&gt;7,(8-L243)*0.204,((8-L243)-(8-J243))*0.204)),0)+IF(F243="EŽ",IF(L243&gt;23,0,IF(J243&gt;23,(24-L243)*0.204,((24-L243)-(24-J243))*0.204)),0)+IF(F243="PT",IF(L243&gt;31,0,IF(J243&gt;31,(32-L243)*0.204,((32-L243)-(32-J243))*0.204)),0)+IF(F243="JOŽ",IF(L243&gt;23,0,IF(J243&gt;23,(24-L243)*0.255,((24-L243)-(24-J243))*0.255)),0)+IF(F243="JPČ",IF(L243&gt;23,0,IF(J243&gt;23,(24-L243)*0.204,((24-L243)-(24-J243))*0.204)),0)+IF(F243="JEČ",IF(L243&gt;15,0,IF(J243&gt;15,(16-L243)*0.102,((16-L243)-(16-J243))*0.102)),0)+IF(F243="JEOF",IF(L243&gt;15,0,IF(J243&gt;15,(16-L243)*0.102,((16-L243)-(16-J243))*0.102)),0)+IF(F243="JnPČ",IF(L243&gt;15,0,IF(J243&gt;15,(16-L243)*0.153,((16-L243)-(16-J243))*0.153)),0)+IF(F243="JnEČ",IF(L243&gt;15,0,IF(J243&gt;15,(16-L243)*0.0765,((16-L243)-(16-J243))*0.0765)),0)+IF(F243="JčPČ",IF(L243&gt;15,0,IF(J243&gt;15,(16-L243)*0.06375,((16-L243)-(16-J243))*0.06375)),0)+IF(F243="JčEČ",IF(L243&gt;15,0,IF(J243&gt;15,(16-L243)*0.051,((16-L243)-(16-J243))*0.051)),0)+IF(F243="NEAK",IF(L243&gt;23,0,IF(J243&gt;23,(24-L243)*0.03444,((24-L243)-(24-J243))*0.03444)),0))</f>
        <v>27.540000000000003</v>
      </c>
      <c r="Q243" s="14">
        <f>IF(ISERROR(P243*100/N243),0,(P243*100/N243))</f>
        <v>7.2443181818181825</v>
      </c>
      <c r="R243" s="13">
        <f t="shared" ref="R243:R249" si="117">IF(Q243&lt;=30,O243+P243,O243+O243*0.3)*IF(G243=1,0.4,IF(G243=2,0.75,IF(G243="1 (kas 4 m. 1 k. nerengiamos)",0.52,1)))*IF(D243="olimpinė",1,IF(M243="Ne",0.5,1))*IF(D243="olimpinė",1,IF(J243&lt;8,0,1))*E243*IF(D243="olimpinė",1,IF(K243&lt;16,0,1))*IF(I243&lt;=1,1,1/I243)*IF(OR(A16="Lietuvos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407.70000000000005</v>
      </c>
    </row>
    <row r="244" spans="1:18" ht="15" hidden="1" customHeight="1">
      <c r="A244" s="36">
        <v>2</v>
      </c>
      <c r="B244" s="36"/>
      <c r="C244" s="1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4">
        <f t="shared" ref="N244:N250" si="118">(IF(F244="OŽ",IF(L244=1,612,IF(L244=2,473.76,IF(L244=3,380.16,IF(L244=4,201.6,IF(L244=5,187.2,IF(L244=6,172.8,IF(L244=7,165,IF(L244=8,160,0))))))))+IF(L244&lt;=8,0,IF(L244&lt;=16,153,IF(L244&lt;=24,120,IF(L244&lt;=32,89,IF(L244&lt;=48,58,0)))))-IF(L244&lt;=8,0,IF(L244&lt;=16,(L244-9)*3.06,IF(L244&lt;=24,(L244-17)*3.06,IF(L244&lt;=32,(L244-25)*3.06,IF(L244&lt;=48,(L244-33)*3.06,0))))),0)+IF(F244="PČ",IF(L244=1,449,IF(L244=2,314.6,IF(L244=3,238,IF(L244=4,172,IF(L244=5,159,IF(L244=6,145,IF(L244=7,132,IF(L244=8,119,0))))))))+IF(L244&lt;=8,0,IF(L244&lt;=16,88,IF(L244&lt;=24,55,IF(L244&lt;=32,22,0))))-IF(L244&lt;=8,0,IF(L244&lt;=16,(L244-9)*2.245,IF(L244&lt;=24,(L244-17)*2.245,IF(L244&lt;=32,(L244-25)*2.245,0)))),0)+IF(F244="PČneol",IF(L244=1,85,IF(L244=2,64.61,IF(L244=3,50.76,IF(L244=4,16.25,IF(L244=5,15,IF(L244=6,13.75,IF(L244=7,12.5,IF(L244=8,11.25,0))))))))+IF(L244&lt;=8,0,IF(L244&lt;=16,9,0))-IF(L244&lt;=8,0,IF(L244&lt;=16,(L244-9)*0.425,0)),0)+IF(F244="PŽ",IF(L244=1,85,IF(L244=2,59.5,IF(L244=3,45,IF(L244=4,32.5,IF(L244=5,30,IF(L244=6,27.5,IF(L244=7,25,IF(L244=8,22.5,0))))))))+IF(L244&lt;=8,0,IF(L244&lt;=16,19,IF(L244&lt;=24,13,IF(L244&lt;=32,8,0))))-IF(L244&lt;=8,0,IF(L244&lt;=16,(L244-9)*0.425,IF(L244&lt;=24,(L244-17)*0.425,IF(L244&lt;=32,(L244-25)*0.425,0)))),0)+IF(F244="EČ",IF(L244=1,204,IF(L244=2,156.24,IF(L244=3,123.84,IF(L244=4,72,IF(L244=5,66,IF(L244=6,60,IF(L244=7,54,IF(L244=8,48,0))))))))+IF(L244&lt;=8,0,IF(L244&lt;=16,40,IF(L244&lt;=24,25,0)))-IF(L244&lt;=8,0,IF(L244&lt;=16,(L244-9)*1.02,IF(L244&lt;=24,(L244-17)*1.02,0))),0)+IF(F244="EČneol",IF(L244=1,68,IF(L244=2,51.69,IF(L244=3,40.61,IF(L244=4,13,IF(L244=5,12,IF(L244=6,11,IF(L244=7,10,IF(L244=8,9,0)))))))))+IF(F244="EŽ",IF(L244=1,68,IF(L244=2,47.6,IF(L244=3,36,IF(L244=4,18,IF(L244=5,16.5,IF(L244=6,15,IF(L244=7,13.5,IF(L244=8,12,0))))))))+IF(L244&lt;=8,0,IF(L244&lt;=16,10,IF(L244&lt;=24,6,0)))-IF(L244&lt;=8,0,IF(L244&lt;=16,(L244-9)*0.34,IF(L244&lt;=24,(L244-17)*0.34,0))),0)+IF(F244="PT",IF(L244=1,68,IF(L244=2,52.08,IF(L244=3,41.28,IF(L244=4,24,IF(L244=5,22,IF(L244=6,20,IF(L244=7,18,IF(L244=8,16,0))))))))+IF(L244&lt;=8,0,IF(L244&lt;=16,13,IF(L244&lt;=24,9,IF(L244&lt;=32,4,0))))-IF(L244&lt;=8,0,IF(L244&lt;=16,(L244-9)*0.34,IF(L244&lt;=24,(L244-17)*0.34,IF(L244&lt;=32,(L244-25)*0.34,0)))),0)+IF(F244="JOŽ",IF(L244=1,85,IF(L244=2,59.5,IF(L244=3,45,IF(L244=4,32.5,IF(L244=5,30,IF(L244=6,27.5,IF(L244=7,25,IF(L244=8,22.5,0))))))))+IF(L244&lt;=8,0,IF(L244&lt;=16,19,IF(L244&lt;=24,13,0)))-IF(L244&lt;=8,0,IF(L244&lt;=16,(L244-9)*0.425,IF(L244&lt;=24,(L244-17)*0.425,0))),0)+IF(F244="JPČ",IF(L244=1,68,IF(L244=2,47.6,IF(L244=3,36,IF(L244=4,26,IF(L244=5,24,IF(L244=6,22,IF(L244=7,20,IF(L244=8,18,0))))))))+IF(L244&lt;=8,0,IF(L244&lt;=16,13,IF(L244&lt;=24,9,0)))-IF(L244&lt;=8,0,IF(L244&lt;=16,(L244-9)*0.34,IF(L244&lt;=24,(L244-17)*0.34,0))),0)+IF(F244="JEČ",IF(L244=1,34,IF(L244=2,26.04,IF(L244=3,20.6,IF(L244=4,12,IF(L244=5,11,IF(L244=6,10,IF(L244=7,9,IF(L244=8,8,0))))))))+IF(L244&lt;=8,0,IF(L244&lt;=16,6,0))-IF(L244&lt;=8,0,IF(L244&lt;=16,(L244-9)*0.17,0)),0)+IF(F244="JEOF",IF(L244=1,34,IF(L244=2,26.04,IF(L244=3,20.6,IF(L244=4,12,IF(L244=5,11,IF(L244=6,10,IF(L244=7,9,IF(L244=8,8,0))))))))+IF(L244&lt;=8,0,IF(L244&lt;=16,6,0))-IF(L244&lt;=8,0,IF(L244&lt;=16,(L244-9)*0.17,0)),0)+IF(F244="JnPČ",IF(L244=1,51,IF(L244=2,35.7,IF(L244=3,27,IF(L244=4,19.5,IF(L244=5,18,IF(L244=6,16.5,IF(L244=7,15,IF(L244=8,13.5,0))))))))+IF(L244&lt;=8,0,IF(L244&lt;=16,10,0))-IF(L244&lt;=8,0,IF(L244&lt;=16,(L244-9)*0.255,0)),0)+IF(F244="JnEČ",IF(L244=1,25.5,IF(L244=2,19.53,IF(L244=3,15.48,IF(L244=4,9,IF(L244=5,8.25,IF(L244=6,7.5,IF(L244=7,6.75,IF(L244=8,6,0))))))))+IF(L244&lt;=8,0,IF(L244&lt;=16,5,0))-IF(L244&lt;=8,0,IF(L244&lt;=16,(L244-9)*0.1275,0)),0)+IF(F244="JčPČ",IF(L244=1,21.25,IF(L244=2,14.5,IF(L244=3,11.5,IF(L244=4,7,IF(L244=5,6.5,IF(L244=6,6,IF(L244=7,5.5,IF(L244=8,5,0))))))))+IF(L244&lt;=8,0,IF(L244&lt;=16,4,0))-IF(L244&lt;=8,0,IF(L244&lt;=16,(L244-9)*0.10625,0)),0)+IF(F244="JčEČ",IF(L244=1,17,IF(L244=2,13.02,IF(L244=3,10.32,IF(L244=4,6,IF(L244=5,5.5,IF(L244=6,5,IF(L244=7,4.5,IF(L244=8,4,0))))))))+IF(L244&lt;=8,0,IF(L244&lt;=16,3,0))-IF(L244&lt;=8,0,IF(L244&lt;=16,(L244-9)*0.085,0)),0)+IF(F244="NEAK",IF(L244=1,11.48,IF(L244=2,8.79,IF(L244=3,6.97,IF(L244=4,4.05,IF(L244=5,3.71,IF(L244=6,3.38,IF(L244=7,3.04,IF(L244=8,2.7,0))))))))+IF(L244&lt;=8,0,IF(L244&lt;=16,2,IF(L244&lt;=24,1.3,0)))-IF(L244&lt;=8,0,IF(L244&lt;=16,(L244-9)*0.0574,IF(L244&lt;=24,(L244-17)*0.0574,0))),0))*IF(L244&lt;4,1,IF(OR(F244="PČ",F244="PŽ",F244="PT"),IF(J244&lt;32,J244/32,1),1))* IF(L244&lt;4,1,IF(OR(F244="EČ",F244="EŽ",F244="JOŽ",F244="JPČ",F244="NEAK"),IF(J244&lt;24,J244/24,1),1))*IF(L244&lt;4,1,IF(OR(F244="PČneol",F244="JEČ",F244="JEOF",F244="JnPČ",F244="JnEČ",F244="JčPČ",F244="JčEČ"),IF(J244&lt;16,J244/16,1),1))*IF(L244&lt;4,1,IF(F244="EČneol",IF(J244&lt;8,J244/8,1),1))</f>
        <v>0</v>
      </c>
      <c r="O244" s="12">
        <f t="shared" si="116"/>
        <v>0</v>
      </c>
      <c r="P244" s="5">
        <f t="shared" ref="P244:P252" si="119">IF(O244=0,0,IF(F244="OŽ",IF(L244&gt;47,0,IF(J244&gt;47,(48-L244)*1.836,((48-L244)-(48-J244))*1.836)),0)+IF(F244="PČ",IF(L244&gt;31,0,IF(J244&gt;31,(32-L244)*1.347,((32-L244)-(32-J244))*1.347)),0)+ IF(F244="PČneol",IF(L244&gt;15,0,IF(J244&gt;15,(16-L244)*0.255,((16-L244)-(16-J244))*0.255)),0)+IF(F244="PŽ",IF(L244&gt;31,0,IF(J244&gt;31,(32-L244)*0.255,((32-L244)-(32-J244))*0.255)),0)+IF(F244="EČ",IF(L244&gt;23,0,IF(J244&gt;23,(24-L244)*0.612,((24-L244)-(24-J244))*0.612)),0)+IF(F244="EČneol",IF(L244&gt;7,0,IF(J244&gt;7,(8-L244)*0.204,((8-L244)-(8-J244))*0.204)),0)+IF(F244="EŽ",IF(L244&gt;23,0,IF(J244&gt;23,(24-L244)*0.204,((24-L244)-(24-J244))*0.204)),0)+IF(F244="PT",IF(L244&gt;31,0,IF(J244&gt;31,(32-L244)*0.204,((32-L244)-(32-J244))*0.204)),0)+IF(F244="JOŽ",IF(L244&gt;23,0,IF(J244&gt;23,(24-L244)*0.255,((24-L244)-(24-J244))*0.255)),0)+IF(F244="JPČ",IF(L244&gt;23,0,IF(J244&gt;23,(24-L244)*0.204,((24-L244)-(24-J244))*0.204)),0)+IF(F244="JEČ",IF(L244&gt;15,0,IF(J244&gt;15,(16-L244)*0.102,((16-L244)-(16-J244))*0.102)),0)+IF(F244="JEOF",IF(L244&gt;15,0,IF(J244&gt;15,(16-L244)*0.102,((16-L244)-(16-J244))*0.102)),0)+IF(F244="JnPČ",IF(L244&gt;15,0,IF(J244&gt;15,(16-L244)*0.153,((16-L244)-(16-J244))*0.153)),0)+IF(F244="JnEČ",IF(L244&gt;15,0,IF(J244&gt;15,(16-L244)*0.0765,((16-L244)-(16-J244))*0.0765)),0)+IF(F244="JčPČ",IF(L244&gt;15,0,IF(J244&gt;15,(16-L244)*0.06375,((16-L244)-(16-J244))*0.06375)),0)+IF(F244="JčEČ",IF(L244&gt;15,0,IF(J244&gt;15,(16-L244)*0.051,((16-L244)-(16-J244))*0.051)),0)+IF(F244="NEAK",IF(L244&gt;23,0,IF(J244&gt;23,(24-L244)*0.03444,((24-L244)-(24-J244))*0.03444)),0))</f>
        <v>0</v>
      </c>
      <c r="Q244" s="14">
        <f t="shared" ref="Q244" si="120">IF(ISERROR(P244*100/N244),0,(P244*100/N244))</f>
        <v>0</v>
      </c>
      <c r="R244" s="13">
        <f t="shared" si="117"/>
        <v>0</v>
      </c>
    </row>
    <row r="245" spans="1:18" ht="15" hidden="1" customHeight="1">
      <c r="A245" s="36">
        <v>3</v>
      </c>
      <c r="B245" s="36"/>
      <c r="C245" s="15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4">
        <f t="shared" si="118"/>
        <v>0</v>
      </c>
      <c r="O245" s="12">
        <f t="shared" si="116"/>
        <v>0</v>
      </c>
      <c r="P245" s="5">
        <f t="shared" si="119"/>
        <v>0</v>
      </c>
      <c r="Q245" s="14">
        <f>IF(ISERROR(P245*100/N245),0,(P245*100/N245))</f>
        <v>0</v>
      </c>
      <c r="R245" s="13">
        <f t="shared" si="117"/>
        <v>0</v>
      </c>
    </row>
    <row r="246" spans="1:18" ht="15" hidden="1" customHeight="1">
      <c r="A246" s="36">
        <v>4</v>
      </c>
      <c r="B246" s="36"/>
      <c r="C246" s="15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4">
        <f t="shared" si="118"/>
        <v>0</v>
      </c>
      <c r="O246" s="12">
        <f t="shared" si="116"/>
        <v>0</v>
      </c>
      <c r="P246" s="5">
        <f t="shared" si="119"/>
        <v>0</v>
      </c>
      <c r="Q246" s="14">
        <f t="shared" ref="Q246:Q252" si="121">IF(ISERROR(P246*100/N246),0,(P246*100/N246))</f>
        <v>0</v>
      </c>
      <c r="R246" s="13">
        <f t="shared" si="117"/>
        <v>0</v>
      </c>
    </row>
    <row r="247" spans="1:18" ht="15" hidden="1" customHeight="1">
      <c r="A247" s="36">
        <v>5</v>
      </c>
      <c r="B247" s="36"/>
      <c r="C247" s="15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4">
        <f t="shared" si="118"/>
        <v>0</v>
      </c>
      <c r="O247" s="12">
        <f t="shared" si="116"/>
        <v>0</v>
      </c>
      <c r="P247" s="5">
        <f t="shared" si="119"/>
        <v>0</v>
      </c>
      <c r="Q247" s="14">
        <f t="shared" si="121"/>
        <v>0</v>
      </c>
      <c r="R247" s="13">
        <f t="shared" si="117"/>
        <v>0</v>
      </c>
    </row>
    <row r="248" spans="1:18" ht="15" hidden="1" customHeight="1">
      <c r="A248" s="36">
        <v>6</v>
      </c>
      <c r="B248" s="36"/>
      <c r="C248" s="15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4">
        <f t="shared" si="118"/>
        <v>0</v>
      </c>
      <c r="O248" s="12">
        <f t="shared" si="116"/>
        <v>0</v>
      </c>
      <c r="P248" s="5">
        <f t="shared" si="119"/>
        <v>0</v>
      </c>
      <c r="Q248" s="14">
        <f t="shared" si="121"/>
        <v>0</v>
      </c>
      <c r="R248" s="13">
        <f t="shared" si="117"/>
        <v>0</v>
      </c>
    </row>
    <row r="249" spans="1:18" ht="15" hidden="1" customHeight="1">
      <c r="A249" s="36">
        <v>7</v>
      </c>
      <c r="B249" s="36"/>
      <c r="C249" s="15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4">
        <f t="shared" si="118"/>
        <v>0</v>
      </c>
      <c r="O249" s="12">
        <f t="shared" si="116"/>
        <v>0</v>
      </c>
      <c r="P249" s="5">
        <f t="shared" si="119"/>
        <v>0</v>
      </c>
      <c r="Q249" s="14">
        <f t="shared" si="121"/>
        <v>0</v>
      </c>
      <c r="R249" s="13">
        <f t="shared" si="117"/>
        <v>0</v>
      </c>
    </row>
    <row r="250" spans="1:18" ht="15" hidden="1" customHeight="1">
      <c r="A250" s="36">
        <v>8</v>
      </c>
      <c r="B250" s="36"/>
      <c r="C250" s="15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4">
        <f t="shared" si="118"/>
        <v>0</v>
      </c>
      <c r="O250" s="12">
        <f t="shared" si="116"/>
        <v>0</v>
      </c>
      <c r="P250" s="5">
        <f t="shared" si="119"/>
        <v>0</v>
      </c>
      <c r="Q250" s="14">
        <f t="shared" si="121"/>
        <v>0</v>
      </c>
      <c r="R250" s="13">
        <f t="shared" ref="R250:R252" si="122">IF(Q250&lt;=30,O250+P250,O250+O250*0.3)*IF(G250=1,0.4,IF(G250=2,0.75,IF(G250="1 (kas 4 m. 1 k. nerengiamos)",0.52,1)))*IF(D250="olimpinė",1,IF(M250="Ne",0.5,1))*IF(D250="olimpinė",1,IF(J250&lt;8,0,1))*E250*IF(D250="olimpinė",1,IF(K250&lt;16,0,1))*IF(I250&lt;=1,1,1/I250)*IF(OR(A240="Lietuvos lengvosios atletikos federacija",A240="Lietuvos šaudymo sporto sąjunga"),1.01,1)*IF(OR(A240="Lietuvos dviračių sporto federacija",A240="Lietuvos biatlono federacija",A240=" Lietuvos nacionalinė slidinėjimo asociacija"),1.03,1)*IF(OR(A240="Lietuvos baidarių ir kanojų irklavimo federacija",A240="Lietuvos buriuotojų sąjunga",A240="Lietuvos irklavimo federacija"),1.04,1)*IF(OR(A240="Lietuvos aeroklubas",A240="Lietuvos automobilių sporto federacija",A240="Lietuvos motociklų sporto federacija",A240="Lietuvos motorlaivių federacija",A240="Lietuvos žirginio sporto federacija"),1.09,1)</f>
        <v>0</v>
      </c>
    </row>
    <row r="251" spans="1:18" ht="15" hidden="1" customHeight="1">
      <c r="A251" s="36">
        <v>9</v>
      </c>
      <c r="B251" s="36"/>
      <c r="C251" s="15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4">
        <f>(IF(F251="OŽ",IF(L251=1,612,IF(L251=2,473.76,IF(L251=3,380.16,IF(L251=4,201.6,IF(L251=5,187.2,IF(L251=6,172.8,IF(L251=7,165,IF(L251=8,160,0))))))))+IF(L251&lt;=8,0,IF(L251&lt;=16,153,IF(L251&lt;=24,120,IF(L251&lt;=32,89,IF(L251&lt;=48,58,0)))))-IF(L251&lt;=8,0,IF(L251&lt;=16,(L251-9)*3.06,IF(L251&lt;=24,(L251-17)*3.06,IF(L251&lt;=32,(L251-25)*3.06,IF(L251&lt;=48,(L251-33)*3.06,0))))),0)+IF(F251="PČ",IF(L251=1,449,IF(L251=2,314.6,IF(L251=3,238,IF(L251=4,172,IF(L251=5,159,IF(L251=6,145,IF(L251=7,132,IF(L251=8,119,0))))))))+IF(L251&lt;=8,0,IF(L251&lt;=16,88,IF(L251&lt;=24,55,IF(L251&lt;=32,22,0))))-IF(L251&lt;=8,0,IF(L251&lt;=16,(L251-9)*2.245,IF(L251&lt;=24,(L251-17)*2.245,IF(L251&lt;=32,(L251-25)*2.245,0)))),0)+IF(F251="PČneol",IF(L251=1,85,IF(L251=2,64.61,IF(L251=3,50.76,IF(L251=4,16.25,IF(L251=5,15,IF(L251=6,13.75,IF(L251=7,12.5,IF(L251=8,11.25,0))))))))+IF(L251&lt;=8,0,IF(L251&lt;=16,9,0))-IF(L251&lt;=8,0,IF(L251&lt;=16,(L251-9)*0.425,0)),0)+IF(F251="PŽ",IF(L251=1,85,IF(L251=2,59.5,IF(L251=3,45,IF(L251=4,32.5,IF(L251=5,30,IF(L251=6,27.5,IF(L251=7,25,IF(L251=8,22.5,0))))))))+IF(L251&lt;=8,0,IF(L251&lt;=16,19,IF(L251&lt;=24,13,IF(L251&lt;=32,8,0))))-IF(L251&lt;=8,0,IF(L251&lt;=16,(L251-9)*0.425,IF(L251&lt;=24,(L251-17)*0.425,IF(L251&lt;=32,(L251-25)*0.425,0)))),0)+IF(F251="EČ",IF(L251=1,204,IF(L251=2,156.24,IF(L251=3,123.84,IF(L251=4,72,IF(L251=5,66,IF(L251=6,60,IF(L251=7,54,IF(L251=8,48,0))))))))+IF(L251&lt;=8,0,IF(L251&lt;=16,40,IF(L251&lt;=24,25,0)))-IF(L251&lt;=8,0,IF(L251&lt;=16,(L251-9)*1.02,IF(L251&lt;=24,(L251-17)*1.02,0))),0)+IF(F251="EČneol",IF(L251=1,68,IF(L251=2,51.69,IF(L251=3,40.61,IF(L251=4,13,IF(L251=5,12,IF(L251=6,11,IF(L251=7,10,IF(L251=8,9,0)))))))))+IF(F251="EŽ",IF(L251=1,68,IF(L251=2,47.6,IF(L251=3,36,IF(L251=4,18,IF(L251=5,16.5,IF(L251=6,15,IF(L251=7,13.5,IF(L251=8,12,0))))))))+IF(L251&lt;=8,0,IF(L251&lt;=16,10,IF(L251&lt;=24,6,0)))-IF(L251&lt;=8,0,IF(L251&lt;=16,(L251-9)*0.34,IF(L251&lt;=24,(L251-17)*0.34,0))),0)+IF(F251="PT",IF(L251=1,68,IF(L251=2,52.08,IF(L251=3,41.28,IF(L251=4,24,IF(L251=5,22,IF(L251=6,20,IF(L251=7,18,IF(L251=8,16,0))))))))+IF(L251&lt;=8,0,IF(L251&lt;=16,13,IF(L251&lt;=24,9,IF(L251&lt;=32,4,0))))-IF(L251&lt;=8,0,IF(L251&lt;=16,(L251-9)*0.34,IF(L251&lt;=24,(L251-17)*0.34,IF(L251&lt;=32,(L251-25)*0.34,0)))),0)+IF(F251="JOŽ",IF(L251=1,85,IF(L251=2,59.5,IF(L251=3,45,IF(L251=4,32.5,IF(L251=5,30,IF(L251=6,27.5,IF(L251=7,25,IF(L251=8,22.5,0))))))))+IF(L251&lt;=8,0,IF(L251&lt;=16,19,IF(L251&lt;=24,13,0)))-IF(L251&lt;=8,0,IF(L251&lt;=16,(L251-9)*0.425,IF(L251&lt;=24,(L251-17)*0.425,0))),0)+IF(F251="JPČ",IF(L251=1,68,IF(L251=2,47.6,IF(L251=3,36,IF(L251=4,26,IF(L251=5,24,IF(L251=6,22,IF(L251=7,20,IF(L251=8,18,0))))))))+IF(L251&lt;=8,0,IF(L251&lt;=16,13,IF(L251&lt;=24,9,0)))-IF(L251&lt;=8,0,IF(L251&lt;=16,(L251-9)*0.34,IF(L251&lt;=24,(L251-17)*0.34,0))),0)+IF(F251="JEČ",IF(L251=1,34,IF(L251=2,26.04,IF(L251=3,20.6,IF(L251=4,12,IF(L251=5,11,IF(L251=6,10,IF(L251=7,9,IF(L251=8,8,0))))))))+IF(L251&lt;=8,0,IF(L251&lt;=16,6,0))-IF(L251&lt;=8,0,IF(L251&lt;=16,(L251-9)*0.17,0)),0)+IF(F251="JEOF",IF(L251=1,34,IF(L251=2,26.04,IF(L251=3,20.6,IF(L251=4,12,IF(L251=5,11,IF(L251=6,10,IF(L251=7,9,IF(L251=8,8,0))))))))+IF(L251&lt;=8,0,IF(L251&lt;=16,6,0))-IF(L251&lt;=8,0,IF(L251&lt;=16,(L251-9)*0.17,0)),0)+IF(F251="JnPČ",IF(L251=1,51,IF(L251=2,35.7,IF(L251=3,27,IF(L251=4,19.5,IF(L251=5,18,IF(L251=6,16.5,IF(L251=7,15,IF(L251=8,13.5,0))))))))+IF(L251&lt;=8,0,IF(L251&lt;=16,10,0))-IF(L251&lt;=8,0,IF(L251&lt;=16,(L251-9)*0.255,0)),0)+IF(F251="JnEČ",IF(L251=1,25.5,IF(L251=2,19.53,IF(L251=3,15.48,IF(L251=4,9,IF(L251=5,8.25,IF(L251=6,7.5,IF(L251=7,6.75,IF(L251=8,6,0))))))))+IF(L251&lt;=8,0,IF(L251&lt;=16,5,0))-IF(L251&lt;=8,0,IF(L251&lt;=16,(L251-9)*0.1275,0)),0)+IF(F251="JčPČ",IF(L251=1,21.25,IF(L251=2,14.5,IF(L251=3,11.5,IF(L251=4,7,IF(L251=5,6.5,IF(L251=6,6,IF(L251=7,5.5,IF(L251=8,5,0))))))))+IF(L251&lt;=8,0,IF(L251&lt;=16,4,0))-IF(L251&lt;=8,0,IF(L251&lt;=16,(L251-9)*0.10625,0)),0)+IF(F251="JčEČ",IF(L251=1,17,IF(L251=2,13.02,IF(L251=3,10.32,IF(L251=4,6,IF(L251=5,5.5,IF(L251=6,5,IF(L251=7,4.5,IF(L251=8,4,0))))))))+IF(L251&lt;=8,0,IF(L251&lt;=16,3,0))-IF(L251&lt;=8,0,IF(L251&lt;=16,(L251-9)*0.085,0)),0)+IF(F251="NEAK",IF(L251=1,11.48,IF(L251=2,8.79,IF(L251=3,6.97,IF(L251=4,4.05,IF(L251=5,3.71,IF(L251=6,3.38,IF(L251=7,3.04,IF(L251=8,2.7,0))))))))+IF(L251&lt;=8,0,IF(L251&lt;=16,2,IF(L251&lt;=24,1.3,0)))-IF(L251&lt;=8,0,IF(L251&lt;=16,(L251-9)*0.0574,IF(L251&lt;=24,(L251-17)*0.0574,0))),0))*IF(L251&lt;4,1,IF(OR(F251="PČ",F251="PŽ",F251="PT"),IF(J251&lt;32,J251/32,1),1))* IF(L251&lt;4,1,IF(OR(F251="EČ",F251="EŽ",F251="JOŽ",F251="JPČ",F251="NEAK"),IF(J251&lt;24,J251/24,1),1))*IF(L251&lt;4,1,IF(OR(F251="PČneol",F251="JEČ",F251="JEOF",F251="JnPČ",F251="JnEČ",F251="JčPČ",F251="JčEČ"),IF(J251&lt;16,J251/16,1),1))*IF(L251&lt;4,1,IF(F251="EČneol",IF(J251&lt;8,J251/8,1),1))</f>
        <v>0</v>
      </c>
      <c r="O251" s="12">
        <f t="shared" si="116"/>
        <v>0</v>
      </c>
      <c r="P251" s="5">
        <f t="shared" si="119"/>
        <v>0</v>
      </c>
      <c r="Q251" s="14">
        <f t="shared" si="121"/>
        <v>0</v>
      </c>
      <c r="R251" s="13">
        <f t="shared" si="122"/>
        <v>0</v>
      </c>
    </row>
    <row r="252" spans="1:18" ht="15" hidden="1" customHeight="1">
      <c r="A252" s="36">
        <v>10</v>
      </c>
      <c r="B252" s="36"/>
      <c r="C252" s="15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4">
        <f t="shared" ref="N252" si="123">(IF(F252="OŽ",IF(L252=1,612,IF(L252=2,473.76,IF(L252=3,380.16,IF(L252=4,201.6,IF(L252=5,187.2,IF(L252=6,172.8,IF(L252=7,165,IF(L252=8,160,0))))))))+IF(L252&lt;=8,0,IF(L252&lt;=16,153,IF(L252&lt;=24,120,IF(L252&lt;=32,89,IF(L252&lt;=48,58,0)))))-IF(L252&lt;=8,0,IF(L252&lt;=16,(L252-9)*3.06,IF(L252&lt;=24,(L252-17)*3.06,IF(L252&lt;=32,(L252-25)*3.06,IF(L252&lt;=48,(L252-33)*3.06,0))))),0)+IF(F252="PČ",IF(L252=1,449,IF(L252=2,314.6,IF(L252=3,238,IF(L252=4,172,IF(L252=5,159,IF(L252=6,145,IF(L252=7,132,IF(L252=8,119,0))))))))+IF(L252&lt;=8,0,IF(L252&lt;=16,88,IF(L252&lt;=24,55,IF(L252&lt;=32,22,0))))-IF(L252&lt;=8,0,IF(L252&lt;=16,(L252-9)*2.245,IF(L252&lt;=24,(L252-17)*2.245,IF(L252&lt;=32,(L252-25)*2.245,0)))),0)+IF(F252="PČneol",IF(L252=1,85,IF(L252=2,64.61,IF(L252=3,50.76,IF(L252=4,16.25,IF(L252=5,15,IF(L252=6,13.75,IF(L252=7,12.5,IF(L252=8,11.25,0))))))))+IF(L252&lt;=8,0,IF(L252&lt;=16,9,0))-IF(L252&lt;=8,0,IF(L252&lt;=16,(L252-9)*0.425,0)),0)+IF(F252="PŽ",IF(L252=1,85,IF(L252=2,59.5,IF(L252=3,45,IF(L252=4,32.5,IF(L252=5,30,IF(L252=6,27.5,IF(L252=7,25,IF(L252=8,22.5,0))))))))+IF(L252&lt;=8,0,IF(L252&lt;=16,19,IF(L252&lt;=24,13,IF(L252&lt;=32,8,0))))-IF(L252&lt;=8,0,IF(L252&lt;=16,(L252-9)*0.425,IF(L252&lt;=24,(L252-17)*0.425,IF(L252&lt;=32,(L252-25)*0.425,0)))),0)+IF(F252="EČ",IF(L252=1,204,IF(L252=2,156.24,IF(L252=3,123.84,IF(L252=4,72,IF(L252=5,66,IF(L252=6,60,IF(L252=7,54,IF(L252=8,48,0))))))))+IF(L252&lt;=8,0,IF(L252&lt;=16,40,IF(L252&lt;=24,25,0)))-IF(L252&lt;=8,0,IF(L252&lt;=16,(L252-9)*1.02,IF(L252&lt;=24,(L252-17)*1.02,0))),0)+IF(F252="EČneol",IF(L252=1,68,IF(L252=2,51.69,IF(L252=3,40.61,IF(L252=4,13,IF(L252=5,12,IF(L252=6,11,IF(L252=7,10,IF(L252=8,9,0)))))))))+IF(F252="EŽ",IF(L252=1,68,IF(L252=2,47.6,IF(L252=3,36,IF(L252=4,18,IF(L252=5,16.5,IF(L252=6,15,IF(L252=7,13.5,IF(L252=8,12,0))))))))+IF(L252&lt;=8,0,IF(L252&lt;=16,10,IF(L252&lt;=24,6,0)))-IF(L252&lt;=8,0,IF(L252&lt;=16,(L252-9)*0.34,IF(L252&lt;=24,(L252-17)*0.34,0))),0)+IF(F252="PT",IF(L252=1,68,IF(L252=2,52.08,IF(L252=3,41.28,IF(L252=4,24,IF(L252=5,22,IF(L252=6,20,IF(L252=7,18,IF(L252=8,16,0))))))))+IF(L252&lt;=8,0,IF(L252&lt;=16,13,IF(L252&lt;=24,9,IF(L252&lt;=32,4,0))))-IF(L252&lt;=8,0,IF(L252&lt;=16,(L252-9)*0.34,IF(L252&lt;=24,(L252-17)*0.34,IF(L252&lt;=32,(L252-25)*0.34,0)))),0)+IF(F252="JOŽ",IF(L252=1,85,IF(L252=2,59.5,IF(L252=3,45,IF(L252=4,32.5,IF(L252=5,30,IF(L252=6,27.5,IF(L252=7,25,IF(L252=8,22.5,0))))))))+IF(L252&lt;=8,0,IF(L252&lt;=16,19,IF(L252&lt;=24,13,0)))-IF(L252&lt;=8,0,IF(L252&lt;=16,(L252-9)*0.425,IF(L252&lt;=24,(L252-17)*0.425,0))),0)+IF(F252="JPČ",IF(L252=1,68,IF(L252=2,47.6,IF(L252=3,36,IF(L252=4,26,IF(L252=5,24,IF(L252=6,22,IF(L252=7,20,IF(L252=8,18,0))))))))+IF(L252&lt;=8,0,IF(L252&lt;=16,13,IF(L252&lt;=24,9,0)))-IF(L252&lt;=8,0,IF(L252&lt;=16,(L252-9)*0.34,IF(L252&lt;=24,(L252-17)*0.34,0))),0)+IF(F252="JEČ",IF(L252=1,34,IF(L252=2,26.04,IF(L252=3,20.6,IF(L252=4,12,IF(L252=5,11,IF(L252=6,10,IF(L252=7,9,IF(L252=8,8,0))))))))+IF(L252&lt;=8,0,IF(L252&lt;=16,6,0))-IF(L252&lt;=8,0,IF(L252&lt;=16,(L252-9)*0.17,0)),0)+IF(F252="JEOF",IF(L252=1,34,IF(L252=2,26.04,IF(L252=3,20.6,IF(L252=4,12,IF(L252=5,11,IF(L252=6,10,IF(L252=7,9,IF(L252=8,8,0))))))))+IF(L252&lt;=8,0,IF(L252&lt;=16,6,0))-IF(L252&lt;=8,0,IF(L252&lt;=16,(L252-9)*0.17,0)),0)+IF(F252="JnPČ",IF(L252=1,51,IF(L252=2,35.7,IF(L252=3,27,IF(L252=4,19.5,IF(L252=5,18,IF(L252=6,16.5,IF(L252=7,15,IF(L252=8,13.5,0))))))))+IF(L252&lt;=8,0,IF(L252&lt;=16,10,0))-IF(L252&lt;=8,0,IF(L252&lt;=16,(L252-9)*0.255,0)),0)+IF(F252="JnEČ",IF(L252=1,25.5,IF(L252=2,19.53,IF(L252=3,15.48,IF(L252=4,9,IF(L252=5,8.25,IF(L252=6,7.5,IF(L252=7,6.75,IF(L252=8,6,0))))))))+IF(L252&lt;=8,0,IF(L252&lt;=16,5,0))-IF(L252&lt;=8,0,IF(L252&lt;=16,(L252-9)*0.1275,0)),0)+IF(F252="JčPČ",IF(L252=1,21.25,IF(L252=2,14.5,IF(L252=3,11.5,IF(L252=4,7,IF(L252=5,6.5,IF(L252=6,6,IF(L252=7,5.5,IF(L252=8,5,0))))))))+IF(L252&lt;=8,0,IF(L252&lt;=16,4,0))-IF(L252&lt;=8,0,IF(L252&lt;=16,(L252-9)*0.10625,0)),0)+IF(F252="JčEČ",IF(L252=1,17,IF(L252=2,13.02,IF(L252=3,10.32,IF(L252=4,6,IF(L252=5,5.5,IF(L252=6,5,IF(L252=7,4.5,IF(L252=8,4,0))))))))+IF(L252&lt;=8,0,IF(L252&lt;=16,3,0))-IF(L252&lt;=8,0,IF(L252&lt;=16,(L252-9)*0.085,0)),0)+IF(F252="NEAK",IF(L252=1,11.48,IF(L252=2,8.79,IF(L252=3,6.97,IF(L252=4,4.05,IF(L252=5,3.71,IF(L252=6,3.38,IF(L252=7,3.04,IF(L252=8,2.7,0))))))))+IF(L252&lt;=8,0,IF(L252&lt;=16,2,IF(L252&lt;=24,1.3,0)))-IF(L252&lt;=8,0,IF(L252&lt;=16,(L252-9)*0.0574,IF(L252&lt;=24,(L252-17)*0.0574,0))),0))*IF(L252&lt;4,1,IF(OR(F252="PČ",F252="PŽ",F252="PT"),IF(J252&lt;32,J252/32,1),1))* IF(L252&lt;4,1,IF(OR(F252="EČ",F252="EŽ",F252="JOŽ",F252="JPČ",F252="NEAK"),IF(J252&lt;24,J252/24,1),1))*IF(L252&lt;4,1,IF(OR(F252="PČneol",F252="JEČ",F252="JEOF",F252="JnPČ",F252="JnEČ",F252="JčPČ",F252="JčEČ"),IF(J252&lt;16,J252/16,1),1))*IF(L252&lt;4,1,IF(F252="EČneol",IF(J252&lt;8,J252/8,1),1))</f>
        <v>0</v>
      </c>
      <c r="O252" s="12">
        <f t="shared" si="116"/>
        <v>0</v>
      </c>
      <c r="P252" s="5">
        <f t="shared" si="119"/>
        <v>0</v>
      </c>
      <c r="Q252" s="14">
        <f t="shared" si="121"/>
        <v>0</v>
      </c>
      <c r="R252" s="13">
        <f t="shared" si="122"/>
        <v>0</v>
      </c>
    </row>
    <row r="253" spans="1:18" ht="15" customHeight="1">
      <c r="A253" s="67" t="s">
        <v>3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9"/>
      <c r="R253" s="13">
        <f>SUM(R243:R252)</f>
        <v>407.70000000000005</v>
      </c>
    </row>
    <row r="254" spans="1:18" ht="15" customHeight="1">
      <c r="A254" s="65" t="s">
        <v>178</v>
      </c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37"/>
      <c r="R254" s="11"/>
    </row>
    <row r="255" spans="1:18" ht="15" customHeight="1">
      <c r="A255" s="65" t="s">
        <v>1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37"/>
      <c r="R255" s="11"/>
    </row>
    <row r="256" spans="1:18" ht="15" customHeight="1">
      <c r="A256" s="65" t="s">
        <v>179</v>
      </c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37"/>
      <c r="R256" s="11"/>
    </row>
    <row r="257" spans="1:18" ht="15" customHeight="1">
      <c r="A257" s="36">
        <v>1</v>
      </c>
      <c r="B257" s="36" t="s">
        <v>180</v>
      </c>
      <c r="C257" s="15" t="s">
        <v>115</v>
      </c>
      <c r="D257" s="36" t="s">
        <v>101</v>
      </c>
      <c r="E257" s="36">
        <v>1</v>
      </c>
      <c r="F257" s="36" t="s">
        <v>147</v>
      </c>
      <c r="G257" s="36">
        <v>1</v>
      </c>
      <c r="H257" s="36" t="s">
        <v>103</v>
      </c>
      <c r="I257" s="36"/>
      <c r="J257" s="36">
        <v>8</v>
      </c>
      <c r="K257" s="36">
        <v>7</v>
      </c>
      <c r="L257" s="36">
        <v>7</v>
      </c>
      <c r="M257" s="36" t="s">
        <v>108</v>
      </c>
      <c r="N257" s="4">
        <f>(IF(F257="OŽ",IF(L257=1,612,IF(L257=2,473.76,IF(L257=3,380.16,IF(L257=4,201.6,IF(L257=5,187.2,IF(L257=6,172.8,IF(L257=7,165,IF(L257=8,160,0))))))))+IF(L257&lt;=8,0,IF(L257&lt;=16,153,IF(L257&lt;=24,120,IF(L257&lt;=32,89,IF(L257&lt;=48,58,0)))))-IF(L257&lt;=8,0,IF(L257&lt;=16,(L257-9)*3.06,IF(L257&lt;=24,(L257-17)*3.06,IF(L257&lt;=32,(L257-25)*3.06,IF(L257&lt;=48,(L257-33)*3.06,0))))),0)+IF(F257="PČ",IF(L257=1,449,IF(L257=2,314.6,IF(L257=3,238,IF(L257=4,172,IF(L257=5,159,IF(L257=6,145,IF(L257=7,132,IF(L257=8,119,0))))))))+IF(L257&lt;=8,0,IF(L257&lt;=16,88,IF(L257&lt;=24,55,IF(L257&lt;=32,22,0))))-IF(L257&lt;=8,0,IF(L257&lt;=16,(L257-9)*2.245,IF(L257&lt;=24,(L257-17)*2.245,IF(L257&lt;=32,(L257-25)*2.245,0)))),0)+IF(F257="PČneol",IF(L257=1,85,IF(L257=2,64.61,IF(L257=3,50.76,IF(L257=4,16.25,IF(L257=5,15,IF(L257=6,13.75,IF(L257=7,12.5,IF(L257=8,11.25,0))))))))+IF(L257&lt;=8,0,IF(L257&lt;=16,9,0))-IF(L257&lt;=8,0,IF(L257&lt;=16,(L257-9)*0.425,0)),0)+IF(F257="PŽ",IF(L257=1,85,IF(L257=2,59.5,IF(L257=3,45,IF(L257=4,32.5,IF(L257=5,30,IF(L257=6,27.5,IF(L257=7,25,IF(L257=8,22.5,0))))))))+IF(L257&lt;=8,0,IF(L257&lt;=16,19,IF(L257&lt;=24,13,IF(L257&lt;=32,8,0))))-IF(L257&lt;=8,0,IF(L257&lt;=16,(L257-9)*0.425,IF(L257&lt;=24,(L257-17)*0.425,IF(L257&lt;=32,(L257-25)*0.425,0)))),0)+IF(F257="EČ",IF(L257=1,204,IF(L257=2,156.24,IF(L257=3,123.84,IF(L257=4,72,IF(L257=5,66,IF(L257=6,60,IF(L257=7,54,IF(L257=8,48,0))))))))+IF(L257&lt;=8,0,IF(L257&lt;=16,40,IF(L257&lt;=24,25,0)))-IF(L257&lt;=8,0,IF(L257&lt;=16,(L257-9)*1.02,IF(L257&lt;=24,(L257-17)*1.02,0))),0)+IF(F257="EČneol",IF(L257=1,68,IF(L257=2,51.69,IF(L257=3,40.61,IF(L257=4,13,IF(L257=5,12,IF(L257=6,11,IF(L257=7,10,IF(L257=8,9,0)))))))))+IF(F257="EŽ",IF(L257=1,68,IF(L257=2,47.6,IF(L257=3,36,IF(L257=4,18,IF(L257=5,16.5,IF(L257=6,15,IF(L257=7,13.5,IF(L257=8,12,0))))))))+IF(L257&lt;=8,0,IF(L257&lt;=16,10,IF(L257&lt;=24,6,0)))-IF(L257&lt;=8,0,IF(L257&lt;=16,(L257-9)*0.34,IF(L257&lt;=24,(L257-17)*0.34,0))),0)+IF(F257="PT",IF(L257=1,68,IF(L257=2,52.08,IF(L257=3,41.28,IF(L257=4,24,IF(L257=5,22,IF(L257=6,20,IF(L257=7,18,IF(L257=8,16,0))))))))+IF(L257&lt;=8,0,IF(L257&lt;=16,13,IF(L257&lt;=24,9,IF(L257&lt;=32,4,0))))-IF(L257&lt;=8,0,IF(L257&lt;=16,(L257-9)*0.34,IF(L257&lt;=24,(L257-17)*0.34,IF(L257&lt;=32,(L257-25)*0.34,0)))),0)+IF(F257="JOŽ",IF(L257=1,85,IF(L257=2,59.5,IF(L257=3,45,IF(L257=4,32.5,IF(L257=5,30,IF(L257=6,27.5,IF(L257=7,25,IF(L257=8,22.5,0))))))))+IF(L257&lt;=8,0,IF(L257&lt;=16,19,IF(L257&lt;=24,13,0)))-IF(L257&lt;=8,0,IF(L257&lt;=16,(L257-9)*0.425,IF(L257&lt;=24,(L257-17)*0.425,0))),0)+IF(F257="JPČ",IF(L257=1,68,IF(L257=2,47.6,IF(L257=3,36,IF(L257=4,26,IF(L257=5,24,IF(L257=6,22,IF(L257=7,20,IF(L257=8,18,0))))))))+IF(L257&lt;=8,0,IF(L257&lt;=16,13,IF(L257&lt;=24,9,0)))-IF(L257&lt;=8,0,IF(L257&lt;=16,(L257-9)*0.34,IF(L257&lt;=24,(L257-17)*0.34,0))),0)+IF(F257="JEČ",IF(L257=1,34,IF(L257=2,26.04,IF(L257=3,20.6,IF(L257=4,12,IF(L257=5,11,IF(L257=6,10,IF(L257=7,9,IF(L257=8,8,0))))))))+IF(L257&lt;=8,0,IF(L257&lt;=16,6,0))-IF(L257&lt;=8,0,IF(L257&lt;=16,(L257-9)*0.17,0)),0)+IF(F257="JEOF",IF(L257=1,34,IF(L257=2,26.04,IF(L257=3,20.6,IF(L257=4,12,IF(L257=5,11,IF(L257=6,10,IF(L257=7,9,IF(L257=8,8,0))))))))+IF(L257&lt;=8,0,IF(L257&lt;=16,6,0))-IF(L257&lt;=8,0,IF(L257&lt;=16,(L257-9)*0.17,0)),0)+IF(F257="JnPČ",IF(L257=1,51,IF(L257=2,35.7,IF(L257=3,27,IF(L257=4,19.5,IF(L257=5,18,IF(L257=6,16.5,IF(L257=7,15,IF(L257=8,13.5,0))))))))+IF(L257&lt;=8,0,IF(L257&lt;=16,10,0))-IF(L257&lt;=8,0,IF(L257&lt;=16,(L257-9)*0.255,0)),0)+IF(F257="JnEČ",IF(L257=1,25.5,IF(L257=2,19.53,IF(L257=3,15.48,IF(L257=4,9,IF(L257=5,8.25,IF(L257=6,7.5,IF(L257=7,6.75,IF(L257=8,6,0))))))))+IF(L257&lt;=8,0,IF(L257&lt;=16,5,0))-IF(L257&lt;=8,0,IF(L257&lt;=16,(L257-9)*0.1275,0)),0)+IF(F257="JčPČ",IF(L257=1,21.25,IF(L257=2,14.5,IF(L257=3,11.5,IF(L257=4,7,IF(L257=5,6.5,IF(L257=6,6,IF(L257=7,5.5,IF(L257=8,5,0))))))))+IF(L257&lt;=8,0,IF(L257&lt;=16,4,0))-IF(L257&lt;=8,0,IF(L257&lt;=16,(L257-9)*0.10625,0)),0)+IF(F257="JčEČ",IF(L257=1,17,IF(L257=2,13.02,IF(L257=3,10.32,IF(L257=4,6,IF(L257=5,5.5,IF(L257=6,5,IF(L257=7,4.5,IF(L257=8,4,0))))))))+IF(L257&lt;=8,0,IF(L257&lt;=16,3,0))-IF(L257&lt;=8,0,IF(L257&lt;=16,(L257-9)*0.085,0)),0)+IF(F257="NEAK",IF(L257=1,11.48,IF(L257=2,8.79,IF(L257=3,6.97,IF(L257=4,4.05,IF(L257=5,3.71,IF(L257=6,3.38,IF(L257=7,3.04,IF(L257=8,2.7,0))))))))+IF(L257&lt;=8,0,IF(L257&lt;=16,2,IF(L257&lt;=24,1.3,0)))-IF(L257&lt;=8,0,IF(L257&lt;=16,(L257-9)*0.0574,IF(L257&lt;=24,(L257-17)*0.0574,0))),0))*IF(L257&lt;4,1,IF(OR(F257="PČ",F257="PŽ",F257="PT"),IF(J257&lt;32,J257/32,1),1))* IF(L257&lt;4,1,IF(OR(F257="EČ",F257="EŽ",F257="JOŽ",F257="JPČ",F257="NEAK"),IF(J257&lt;24,J257/24,1),1))*IF(L257&lt;4,1,IF(OR(F257="PČneol",F257="JEČ",F257="JEOF",F257="JnPČ",F257="JnEČ",F257="JčPČ",F257="JčEČ"),IF(J257&lt;16,J257/16,1),1))*IF(L257&lt;4,1,IF(F257="EČneol",IF(J257&lt;8,J257/8,1),1))</f>
        <v>2.25</v>
      </c>
      <c r="O257" s="12">
        <f t="shared" ref="O257:O266" si="124">IF(F257="OŽ",N257,IF(H257="Ne",IF(J257*0.3&lt;=J257-L257,N257,0),IF(J257*0.1&lt;=J257-L257,N257,0)))</f>
        <v>0</v>
      </c>
      <c r="P257" s="5">
        <f>IF(O257=0,0,IF(F257="OŽ",IF(L257&gt;47,0,IF(J257&gt;47,(48-L257)*1.836,((48-L257)-(48-J257))*1.836)),0)+IF(F257="PČ",IF(L257&gt;31,0,IF(J257&gt;31,(32-L257)*1.347,((32-L257)-(32-J257))*1.347)),0)+ IF(F257="PČneol",IF(L257&gt;15,0,IF(J257&gt;15,(16-L257)*0.255,((16-L257)-(16-J257))*0.255)),0)+IF(F257="PŽ",IF(L257&gt;31,0,IF(J257&gt;31,(32-L257)*0.255,((32-L257)-(32-J257))*0.255)),0)+IF(F257="EČ",IF(L257&gt;23,0,IF(J257&gt;23,(24-L257)*0.612,((24-L257)-(24-J257))*0.612)),0)+IF(F257="EČneol",IF(L257&gt;7,0,IF(J257&gt;7,(8-L257)*0.204,((8-L257)-(8-J257))*0.204)),0)+IF(F257="EŽ",IF(L257&gt;23,0,IF(J257&gt;23,(24-L257)*0.204,((24-L257)-(24-J257))*0.204)),0)+IF(F257="PT",IF(L257&gt;31,0,IF(J257&gt;31,(32-L257)*0.204,((32-L257)-(32-J257))*0.204)),0)+IF(F257="JOŽ",IF(L257&gt;23,0,IF(J257&gt;23,(24-L257)*0.255,((24-L257)-(24-J257))*0.255)),0)+IF(F257="JPČ",IF(L257&gt;23,0,IF(J257&gt;23,(24-L257)*0.204,((24-L257)-(24-J257))*0.204)),0)+IF(F257="JEČ",IF(L257&gt;15,0,IF(J257&gt;15,(16-L257)*0.102,((16-L257)-(16-J257))*0.102)),0)+IF(F257="JEOF",IF(L257&gt;15,0,IF(J257&gt;15,(16-L257)*0.102,((16-L257)-(16-J257))*0.102)),0)+IF(F257="JnPČ",IF(L257&gt;15,0,IF(J257&gt;15,(16-L257)*0.153,((16-L257)-(16-J257))*0.153)),0)+IF(F257="JnEČ",IF(L257&gt;15,0,IF(J257&gt;15,(16-L257)*0.0765,((16-L257)-(16-J257))*0.0765)),0)+IF(F257="JčPČ",IF(L257&gt;15,0,IF(J257&gt;15,(16-L257)*0.06375,((16-L257)-(16-J257))*0.06375)),0)+IF(F257="JčEČ",IF(L257&gt;15,0,IF(J257&gt;15,(16-L257)*0.051,((16-L257)-(16-J257))*0.051)),0)+IF(F257="NEAK",IF(L257&gt;23,0,IF(J257&gt;23,(24-L257)*0.03444,((24-L257)-(24-J257))*0.03444)),0))</f>
        <v>0</v>
      </c>
      <c r="Q257" s="14">
        <f>IF(ISERROR(P257*100/N257),0,(P257*100/N257))</f>
        <v>0</v>
      </c>
      <c r="R257" s="13">
        <f t="shared" ref="R257:R263" si="125">IF(Q257&lt;=30,O257+P257,O257+O257*0.3)*IF(G257=1,0.4,IF(G257=2,0.75,IF(G257="1 (kas 4 m. 1 k. nerengiamos)",0.52,1)))*IF(D257="olimpinė",1,IF(M257="Ne",0.5,1))*IF(D257="olimpinė",1,IF(J257&lt;8,0,1))*E257*IF(D257="olimpinė",1,IF(K257&lt;16,0,1))*IF(I257&lt;=1,1,1/I257)*IF(OR(A16="Lietuvos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58" spans="1:18" ht="15" customHeight="1">
      <c r="A258" s="36">
        <v>2</v>
      </c>
      <c r="B258" s="36" t="s">
        <v>180</v>
      </c>
      <c r="C258" s="15" t="s">
        <v>115</v>
      </c>
      <c r="D258" s="36" t="s">
        <v>101</v>
      </c>
      <c r="E258" s="36">
        <v>1</v>
      </c>
      <c r="F258" s="36" t="s">
        <v>147</v>
      </c>
      <c r="G258" s="36">
        <v>1</v>
      </c>
      <c r="H258" s="36" t="s">
        <v>103</v>
      </c>
      <c r="I258" s="36"/>
      <c r="J258" s="36">
        <v>8</v>
      </c>
      <c r="K258" s="36">
        <v>7</v>
      </c>
      <c r="L258" s="36">
        <v>6</v>
      </c>
      <c r="M258" s="36" t="s">
        <v>108</v>
      </c>
      <c r="N258" s="4">
        <f t="shared" ref="N258:N264" si="126">(IF(F258="OŽ",IF(L258=1,612,IF(L258=2,473.76,IF(L258=3,380.16,IF(L258=4,201.6,IF(L258=5,187.2,IF(L258=6,172.8,IF(L258=7,165,IF(L258=8,160,0))))))))+IF(L258&lt;=8,0,IF(L258&lt;=16,153,IF(L258&lt;=24,120,IF(L258&lt;=32,89,IF(L258&lt;=48,58,0)))))-IF(L258&lt;=8,0,IF(L258&lt;=16,(L258-9)*3.06,IF(L258&lt;=24,(L258-17)*3.06,IF(L258&lt;=32,(L258-25)*3.06,IF(L258&lt;=48,(L258-33)*3.06,0))))),0)+IF(F258="PČ",IF(L258=1,449,IF(L258=2,314.6,IF(L258=3,238,IF(L258=4,172,IF(L258=5,159,IF(L258=6,145,IF(L258=7,132,IF(L258=8,119,0))))))))+IF(L258&lt;=8,0,IF(L258&lt;=16,88,IF(L258&lt;=24,55,IF(L258&lt;=32,22,0))))-IF(L258&lt;=8,0,IF(L258&lt;=16,(L258-9)*2.245,IF(L258&lt;=24,(L258-17)*2.245,IF(L258&lt;=32,(L258-25)*2.245,0)))),0)+IF(F258="PČneol",IF(L258=1,85,IF(L258=2,64.61,IF(L258=3,50.76,IF(L258=4,16.25,IF(L258=5,15,IF(L258=6,13.75,IF(L258=7,12.5,IF(L258=8,11.25,0))))))))+IF(L258&lt;=8,0,IF(L258&lt;=16,9,0))-IF(L258&lt;=8,0,IF(L258&lt;=16,(L258-9)*0.425,0)),0)+IF(F258="PŽ",IF(L258=1,85,IF(L258=2,59.5,IF(L258=3,45,IF(L258=4,32.5,IF(L258=5,30,IF(L258=6,27.5,IF(L258=7,25,IF(L258=8,22.5,0))))))))+IF(L258&lt;=8,0,IF(L258&lt;=16,19,IF(L258&lt;=24,13,IF(L258&lt;=32,8,0))))-IF(L258&lt;=8,0,IF(L258&lt;=16,(L258-9)*0.425,IF(L258&lt;=24,(L258-17)*0.425,IF(L258&lt;=32,(L258-25)*0.425,0)))),0)+IF(F258="EČ",IF(L258=1,204,IF(L258=2,156.24,IF(L258=3,123.84,IF(L258=4,72,IF(L258=5,66,IF(L258=6,60,IF(L258=7,54,IF(L258=8,48,0))))))))+IF(L258&lt;=8,0,IF(L258&lt;=16,40,IF(L258&lt;=24,25,0)))-IF(L258&lt;=8,0,IF(L258&lt;=16,(L258-9)*1.02,IF(L258&lt;=24,(L258-17)*1.02,0))),0)+IF(F258="EČneol",IF(L258=1,68,IF(L258=2,51.69,IF(L258=3,40.61,IF(L258=4,13,IF(L258=5,12,IF(L258=6,11,IF(L258=7,10,IF(L258=8,9,0)))))))))+IF(F258="EŽ",IF(L258=1,68,IF(L258=2,47.6,IF(L258=3,36,IF(L258=4,18,IF(L258=5,16.5,IF(L258=6,15,IF(L258=7,13.5,IF(L258=8,12,0))))))))+IF(L258&lt;=8,0,IF(L258&lt;=16,10,IF(L258&lt;=24,6,0)))-IF(L258&lt;=8,0,IF(L258&lt;=16,(L258-9)*0.34,IF(L258&lt;=24,(L258-17)*0.34,0))),0)+IF(F258="PT",IF(L258=1,68,IF(L258=2,52.08,IF(L258=3,41.28,IF(L258=4,24,IF(L258=5,22,IF(L258=6,20,IF(L258=7,18,IF(L258=8,16,0))))))))+IF(L258&lt;=8,0,IF(L258&lt;=16,13,IF(L258&lt;=24,9,IF(L258&lt;=32,4,0))))-IF(L258&lt;=8,0,IF(L258&lt;=16,(L258-9)*0.34,IF(L258&lt;=24,(L258-17)*0.34,IF(L258&lt;=32,(L258-25)*0.34,0)))),0)+IF(F258="JOŽ",IF(L258=1,85,IF(L258=2,59.5,IF(L258=3,45,IF(L258=4,32.5,IF(L258=5,30,IF(L258=6,27.5,IF(L258=7,25,IF(L258=8,22.5,0))))))))+IF(L258&lt;=8,0,IF(L258&lt;=16,19,IF(L258&lt;=24,13,0)))-IF(L258&lt;=8,0,IF(L258&lt;=16,(L258-9)*0.425,IF(L258&lt;=24,(L258-17)*0.425,0))),0)+IF(F258="JPČ",IF(L258=1,68,IF(L258=2,47.6,IF(L258=3,36,IF(L258=4,26,IF(L258=5,24,IF(L258=6,22,IF(L258=7,20,IF(L258=8,18,0))))))))+IF(L258&lt;=8,0,IF(L258&lt;=16,13,IF(L258&lt;=24,9,0)))-IF(L258&lt;=8,0,IF(L258&lt;=16,(L258-9)*0.34,IF(L258&lt;=24,(L258-17)*0.34,0))),0)+IF(F258="JEČ",IF(L258=1,34,IF(L258=2,26.04,IF(L258=3,20.6,IF(L258=4,12,IF(L258=5,11,IF(L258=6,10,IF(L258=7,9,IF(L258=8,8,0))))))))+IF(L258&lt;=8,0,IF(L258&lt;=16,6,0))-IF(L258&lt;=8,0,IF(L258&lt;=16,(L258-9)*0.17,0)),0)+IF(F258="JEOF",IF(L258=1,34,IF(L258=2,26.04,IF(L258=3,20.6,IF(L258=4,12,IF(L258=5,11,IF(L258=6,10,IF(L258=7,9,IF(L258=8,8,0))))))))+IF(L258&lt;=8,0,IF(L258&lt;=16,6,0))-IF(L258&lt;=8,0,IF(L258&lt;=16,(L258-9)*0.17,0)),0)+IF(F258="JnPČ",IF(L258=1,51,IF(L258=2,35.7,IF(L258=3,27,IF(L258=4,19.5,IF(L258=5,18,IF(L258=6,16.5,IF(L258=7,15,IF(L258=8,13.5,0))))))))+IF(L258&lt;=8,0,IF(L258&lt;=16,10,0))-IF(L258&lt;=8,0,IF(L258&lt;=16,(L258-9)*0.255,0)),0)+IF(F258="JnEČ",IF(L258=1,25.5,IF(L258=2,19.53,IF(L258=3,15.48,IF(L258=4,9,IF(L258=5,8.25,IF(L258=6,7.5,IF(L258=7,6.75,IF(L258=8,6,0))))))))+IF(L258&lt;=8,0,IF(L258&lt;=16,5,0))-IF(L258&lt;=8,0,IF(L258&lt;=16,(L258-9)*0.1275,0)),0)+IF(F258="JčPČ",IF(L258=1,21.25,IF(L258=2,14.5,IF(L258=3,11.5,IF(L258=4,7,IF(L258=5,6.5,IF(L258=6,6,IF(L258=7,5.5,IF(L258=8,5,0))))))))+IF(L258&lt;=8,0,IF(L258&lt;=16,4,0))-IF(L258&lt;=8,0,IF(L258&lt;=16,(L258-9)*0.10625,0)),0)+IF(F258="JčEČ",IF(L258=1,17,IF(L258=2,13.02,IF(L258=3,10.32,IF(L258=4,6,IF(L258=5,5.5,IF(L258=6,5,IF(L258=7,4.5,IF(L258=8,4,0))))))))+IF(L258&lt;=8,0,IF(L258&lt;=16,3,0))-IF(L258&lt;=8,0,IF(L258&lt;=16,(L258-9)*0.085,0)),0)+IF(F258="NEAK",IF(L258=1,11.48,IF(L258=2,8.79,IF(L258=3,6.97,IF(L258=4,4.05,IF(L258=5,3.71,IF(L258=6,3.38,IF(L258=7,3.04,IF(L258=8,2.7,0))))))))+IF(L258&lt;=8,0,IF(L258&lt;=16,2,IF(L258&lt;=24,1.3,0)))-IF(L258&lt;=8,0,IF(L258&lt;=16,(L258-9)*0.0574,IF(L258&lt;=24,(L258-17)*0.0574,0))),0))*IF(L258&lt;4,1,IF(OR(F258="PČ",F258="PŽ",F258="PT"),IF(J258&lt;32,J258/32,1),1))* IF(L258&lt;4,1,IF(OR(F258="EČ",F258="EŽ",F258="JOŽ",F258="JPČ",F258="NEAK"),IF(J258&lt;24,J258/24,1),1))*IF(L258&lt;4,1,IF(OR(F258="PČneol",F258="JEČ",F258="JEOF",F258="JnPČ",F258="JnEČ",F258="JčPČ",F258="JčEČ"),IF(J258&lt;16,J258/16,1),1))*IF(L258&lt;4,1,IF(F258="EČneol",IF(J258&lt;8,J258/8,1),1))</f>
        <v>2.5</v>
      </c>
      <c r="O258" s="12">
        <f t="shared" si="124"/>
        <v>0</v>
      </c>
      <c r="P258" s="5">
        <f t="shared" ref="P258:P266" si="127">IF(O258=0,0,IF(F258="OŽ",IF(L258&gt;47,0,IF(J258&gt;47,(48-L258)*1.836,((48-L258)-(48-J258))*1.836)),0)+IF(F258="PČ",IF(L258&gt;31,0,IF(J258&gt;31,(32-L258)*1.347,((32-L258)-(32-J258))*1.347)),0)+ IF(F258="PČneol",IF(L258&gt;15,0,IF(J258&gt;15,(16-L258)*0.255,((16-L258)-(16-J258))*0.255)),0)+IF(F258="PŽ",IF(L258&gt;31,0,IF(J258&gt;31,(32-L258)*0.255,((32-L258)-(32-J258))*0.255)),0)+IF(F258="EČ",IF(L258&gt;23,0,IF(J258&gt;23,(24-L258)*0.612,((24-L258)-(24-J258))*0.612)),0)+IF(F258="EČneol",IF(L258&gt;7,0,IF(J258&gt;7,(8-L258)*0.204,((8-L258)-(8-J258))*0.204)),0)+IF(F258="EŽ",IF(L258&gt;23,0,IF(J258&gt;23,(24-L258)*0.204,((24-L258)-(24-J258))*0.204)),0)+IF(F258="PT",IF(L258&gt;31,0,IF(J258&gt;31,(32-L258)*0.204,((32-L258)-(32-J258))*0.204)),0)+IF(F258="JOŽ",IF(L258&gt;23,0,IF(J258&gt;23,(24-L258)*0.255,((24-L258)-(24-J258))*0.255)),0)+IF(F258="JPČ",IF(L258&gt;23,0,IF(J258&gt;23,(24-L258)*0.204,((24-L258)-(24-J258))*0.204)),0)+IF(F258="JEČ",IF(L258&gt;15,0,IF(J258&gt;15,(16-L258)*0.102,((16-L258)-(16-J258))*0.102)),0)+IF(F258="JEOF",IF(L258&gt;15,0,IF(J258&gt;15,(16-L258)*0.102,((16-L258)-(16-J258))*0.102)),0)+IF(F258="JnPČ",IF(L258&gt;15,0,IF(J258&gt;15,(16-L258)*0.153,((16-L258)-(16-J258))*0.153)),0)+IF(F258="JnEČ",IF(L258&gt;15,0,IF(J258&gt;15,(16-L258)*0.0765,((16-L258)-(16-J258))*0.0765)),0)+IF(F258="JčPČ",IF(L258&gt;15,0,IF(J258&gt;15,(16-L258)*0.06375,((16-L258)-(16-J258))*0.06375)),0)+IF(F258="JčEČ",IF(L258&gt;15,0,IF(J258&gt;15,(16-L258)*0.051,((16-L258)-(16-J258))*0.051)),0)+IF(F258="NEAK",IF(L258&gt;23,0,IF(J258&gt;23,(24-L258)*0.03444,((24-L258)-(24-J258))*0.03444)),0))</f>
        <v>0</v>
      </c>
      <c r="Q258" s="14">
        <f t="shared" ref="Q258" si="128">IF(ISERROR(P258*100/N258),0,(P258*100/N258))</f>
        <v>0</v>
      </c>
      <c r="R258" s="13">
        <f t="shared" si="125"/>
        <v>0</v>
      </c>
    </row>
    <row r="259" spans="1:18" ht="15" customHeight="1">
      <c r="A259" s="36">
        <v>3</v>
      </c>
      <c r="B259" s="36" t="s">
        <v>180</v>
      </c>
      <c r="C259" s="15" t="s">
        <v>115</v>
      </c>
      <c r="D259" s="36" t="s">
        <v>104</v>
      </c>
      <c r="E259" s="36">
        <v>1</v>
      </c>
      <c r="F259" s="36" t="s">
        <v>147</v>
      </c>
      <c r="G259" s="36">
        <v>1</v>
      </c>
      <c r="H259" s="36" t="s">
        <v>103</v>
      </c>
      <c r="I259" s="36"/>
      <c r="J259" s="36">
        <v>8</v>
      </c>
      <c r="K259" s="36">
        <v>7</v>
      </c>
      <c r="L259" s="36">
        <v>6</v>
      </c>
      <c r="M259" s="36" t="s">
        <v>108</v>
      </c>
      <c r="N259" s="4">
        <f t="shared" si="126"/>
        <v>2.5</v>
      </c>
      <c r="O259" s="12">
        <f t="shared" si="124"/>
        <v>0</v>
      </c>
      <c r="P259" s="5">
        <f t="shared" si="127"/>
        <v>0</v>
      </c>
      <c r="Q259" s="14">
        <f>IF(ISERROR(P259*100/N259),0,(P259*100/N259))</f>
        <v>0</v>
      </c>
      <c r="R259" s="13">
        <f t="shared" si="125"/>
        <v>0</v>
      </c>
    </row>
    <row r="260" spans="1:18" ht="15" customHeight="1">
      <c r="A260" s="36">
        <v>4</v>
      </c>
      <c r="B260" s="36" t="s">
        <v>181</v>
      </c>
      <c r="C260" s="15" t="s">
        <v>182</v>
      </c>
      <c r="D260" s="36" t="s">
        <v>101</v>
      </c>
      <c r="E260" s="36">
        <v>1</v>
      </c>
      <c r="F260" s="36" t="s">
        <v>147</v>
      </c>
      <c r="G260" s="36">
        <v>1</v>
      </c>
      <c r="H260" s="36" t="s">
        <v>103</v>
      </c>
      <c r="I260" s="36"/>
      <c r="J260" s="36">
        <v>10</v>
      </c>
      <c r="K260" s="36">
        <v>9</v>
      </c>
      <c r="L260" s="36">
        <v>3</v>
      </c>
      <c r="M260" s="36" t="s">
        <v>108</v>
      </c>
      <c r="N260" s="4">
        <f t="shared" si="126"/>
        <v>10.32</v>
      </c>
      <c r="O260" s="12">
        <f t="shared" si="124"/>
        <v>10.32</v>
      </c>
      <c r="P260" s="5">
        <f t="shared" si="127"/>
        <v>0.35699999999999998</v>
      </c>
      <c r="Q260" s="14">
        <f t="shared" ref="Q260:Q266" si="129">IF(ISERROR(P260*100/N260),0,(P260*100/N260))</f>
        <v>3.4593023255813948</v>
      </c>
      <c r="R260" s="13">
        <f t="shared" si="125"/>
        <v>0</v>
      </c>
    </row>
    <row r="261" spans="1:18" ht="15" customHeight="1">
      <c r="A261" s="36">
        <v>5</v>
      </c>
      <c r="B261" s="36" t="s">
        <v>181</v>
      </c>
      <c r="C261" s="15" t="s">
        <v>182</v>
      </c>
      <c r="D261" s="36" t="s">
        <v>101</v>
      </c>
      <c r="E261" s="36">
        <v>1</v>
      </c>
      <c r="F261" s="36" t="s">
        <v>147</v>
      </c>
      <c r="G261" s="36">
        <v>1</v>
      </c>
      <c r="H261" s="36" t="s">
        <v>103</v>
      </c>
      <c r="I261" s="36"/>
      <c r="J261" s="36">
        <v>10</v>
      </c>
      <c r="K261" s="36">
        <v>9</v>
      </c>
      <c r="L261" s="36">
        <v>6</v>
      </c>
      <c r="M261" s="36" t="s">
        <v>108</v>
      </c>
      <c r="N261" s="4">
        <f t="shared" si="126"/>
        <v>3.125</v>
      </c>
      <c r="O261" s="12">
        <f t="shared" si="124"/>
        <v>3.125</v>
      </c>
      <c r="P261" s="5">
        <f t="shared" si="127"/>
        <v>0.20399999999999999</v>
      </c>
      <c r="Q261" s="14">
        <f t="shared" si="129"/>
        <v>6.5279999999999996</v>
      </c>
      <c r="R261" s="13">
        <f t="shared" si="125"/>
        <v>0</v>
      </c>
    </row>
    <row r="262" spans="1:18" ht="15" customHeight="1">
      <c r="A262" s="36">
        <v>6</v>
      </c>
      <c r="B262" s="36" t="s">
        <v>181</v>
      </c>
      <c r="C262" s="15" t="s">
        <v>182</v>
      </c>
      <c r="D262" s="36" t="s">
        <v>104</v>
      </c>
      <c r="E262" s="36">
        <v>1</v>
      </c>
      <c r="F262" s="36" t="s">
        <v>147</v>
      </c>
      <c r="G262" s="36">
        <v>1</v>
      </c>
      <c r="H262" s="36" t="s">
        <v>103</v>
      </c>
      <c r="I262" s="36"/>
      <c r="J262" s="36">
        <v>10</v>
      </c>
      <c r="K262" s="36">
        <v>9</v>
      </c>
      <c r="L262" s="36">
        <v>4</v>
      </c>
      <c r="M262" s="36" t="s">
        <v>108</v>
      </c>
      <c r="N262" s="4">
        <f t="shared" si="126"/>
        <v>3.75</v>
      </c>
      <c r="O262" s="12">
        <f t="shared" si="124"/>
        <v>3.75</v>
      </c>
      <c r="P262" s="5">
        <f t="shared" si="127"/>
        <v>0.30599999999999999</v>
      </c>
      <c r="Q262" s="14">
        <f t="shared" si="129"/>
        <v>8.16</v>
      </c>
      <c r="R262" s="13">
        <f t="shared" si="125"/>
        <v>1.6224000000000001</v>
      </c>
    </row>
    <row r="263" spans="1:18" ht="15" customHeight="1">
      <c r="A263" s="36">
        <v>7</v>
      </c>
      <c r="B263" s="36" t="s">
        <v>148</v>
      </c>
      <c r="C263" s="15" t="s">
        <v>123</v>
      </c>
      <c r="D263" s="36" t="s">
        <v>101</v>
      </c>
      <c r="E263" s="36">
        <v>1</v>
      </c>
      <c r="F263" s="36" t="s">
        <v>147</v>
      </c>
      <c r="G263" s="36">
        <v>1</v>
      </c>
      <c r="H263" s="36" t="s">
        <v>103</v>
      </c>
      <c r="I263" s="36"/>
      <c r="J263" s="36">
        <v>9</v>
      </c>
      <c r="K263" s="36">
        <v>7</v>
      </c>
      <c r="L263" s="36">
        <v>7</v>
      </c>
      <c r="M263" s="36" t="s">
        <v>108</v>
      </c>
      <c r="N263" s="4">
        <f t="shared" si="126"/>
        <v>2.53125</v>
      </c>
      <c r="O263" s="12">
        <f t="shared" si="124"/>
        <v>0</v>
      </c>
      <c r="P263" s="5">
        <f t="shared" si="127"/>
        <v>0</v>
      </c>
      <c r="Q263" s="14">
        <f t="shared" si="129"/>
        <v>0</v>
      </c>
      <c r="R263" s="13">
        <f t="shared" si="125"/>
        <v>0</v>
      </c>
    </row>
    <row r="264" spans="1:18" ht="15" customHeight="1">
      <c r="A264" s="36">
        <v>8</v>
      </c>
      <c r="B264" s="36" t="s">
        <v>148</v>
      </c>
      <c r="C264" s="15" t="s">
        <v>123</v>
      </c>
      <c r="D264" s="36" t="s">
        <v>101</v>
      </c>
      <c r="E264" s="36">
        <v>1</v>
      </c>
      <c r="F264" s="36" t="s">
        <v>147</v>
      </c>
      <c r="G264" s="36">
        <v>1</v>
      </c>
      <c r="H264" s="36" t="s">
        <v>103</v>
      </c>
      <c r="I264" s="36"/>
      <c r="J264" s="36">
        <v>9</v>
      </c>
      <c r="K264" s="36">
        <v>7</v>
      </c>
      <c r="L264" s="36">
        <v>7</v>
      </c>
      <c r="M264" s="36" t="s">
        <v>108</v>
      </c>
      <c r="N264" s="4">
        <f t="shared" si="126"/>
        <v>2.53125</v>
      </c>
      <c r="O264" s="12">
        <f t="shared" si="124"/>
        <v>0</v>
      </c>
      <c r="P264" s="5">
        <f t="shared" si="127"/>
        <v>0</v>
      </c>
      <c r="Q264" s="14">
        <f t="shared" si="129"/>
        <v>0</v>
      </c>
      <c r="R264" s="13">
        <f t="shared" ref="R264:R266" si="130">IF(Q264&lt;=30,O264+P264,O264+O264*0.3)*IF(G264=1,0.4,IF(G264=2,0.75,IF(G264="1 (kas 4 m. 1 k. nerengiamos)",0.52,1)))*IF(D264="olimpinė",1,IF(M264="Ne",0.5,1))*IF(D264="olimpinė",1,IF(J264&lt;8,0,1))*E264*IF(D264="olimpinė",1,IF(K264&lt;16,0,1))*IF(I264&lt;=1,1,1/I264)*IF(OR(A254="Lietuvos lengvosios atletikos federacija",A254="Lietuvos šaudymo sporto sąjunga"),1.01,1)*IF(OR(A254="Lietuvos dviračių sporto federacija",A254="Lietuvos biatlono federacija",A254=" Lietuvos nacionalinė slidinėjimo asociacija"),1.03,1)*IF(OR(A254="Lietuvos baidarių ir kanojų irklavimo federacija",A254="Lietuvos buriuotojų sąjunga",A254="Lietuvos irklavimo federacija"),1.04,1)*IF(OR(A254="Lietuvos aeroklubas",A254="Lietuvos automobilių sporto federacija",A254="Lietuvos motociklų sporto federacija",A254="Lietuvos motorlaivių federacija",A254="Lietuvos žirginio sporto federacija"),1.09,1)</f>
        <v>0</v>
      </c>
    </row>
    <row r="265" spans="1:18" ht="15" customHeight="1">
      <c r="A265" s="36">
        <v>9</v>
      </c>
      <c r="B265" s="36" t="s">
        <v>148</v>
      </c>
      <c r="C265" s="15" t="s">
        <v>123</v>
      </c>
      <c r="D265" s="36" t="s">
        <v>104</v>
      </c>
      <c r="E265" s="36">
        <v>1</v>
      </c>
      <c r="F265" s="36" t="s">
        <v>147</v>
      </c>
      <c r="G265" s="36">
        <v>1</v>
      </c>
      <c r="H265" s="36" t="s">
        <v>103</v>
      </c>
      <c r="I265" s="36"/>
      <c r="J265" s="36">
        <v>9</v>
      </c>
      <c r="K265" s="36">
        <v>7</v>
      </c>
      <c r="L265" s="36">
        <v>8</v>
      </c>
      <c r="M265" s="36" t="s">
        <v>108</v>
      </c>
      <c r="N265" s="4">
        <f>(IF(F265="OŽ",IF(L265=1,612,IF(L265=2,473.76,IF(L265=3,380.16,IF(L265=4,201.6,IF(L265=5,187.2,IF(L265=6,172.8,IF(L265=7,165,IF(L265=8,160,0))))))))+IF(L265&lt;=8,0,IF(L265&lt;=16,153,IF(L265&lt;=24,120,IF(L265&lt;=32,89,IF(L265&lt;=48,58,0)))))-IF(L265&lt;=8,0,IF(L265&lt;=16,(L265-9)*3.06,IF(L265&lt;=24,(L265-17)*3.06,IF(L265&lt;=32,(L265-25)*3.06,IF(L265&lt;=48,(L265-33)*3.06,0))))),0)+IF(F265="PČ",IF(L265=1,449,IF(L265=2,314.6,IF(L265=3,238,IF(L265=4,172,IF(L265=5,159,IF(L265=6,145,IF(L265=7,132,IF(L265=8,119,0))))))))+IF(L265&lt;=8,0,IF(L265&lt;=16,88,IF(L265&lt;=24,55,IF(L265&lt;=32,22,0))))-IF(L265&lt;=8,0,IF(L265&lt;=16,(L265-9)*2.245,IF(L265&lt;=24,(L265-17)*2.245,IF(L265&lt;=32,(L265-25)*2.245,0)))),0)+IF(F265="PČneol",IF(L265=1,85,IF(L265=2,64.61,IF(L265=3,50.76,IF(L265=4,16.25,IF(L265=5,15,IF(L265=6,13.75,IF(L265=7,12.5,IF(L265=8,11.25,0))))))))+IF(L265&lt;=8,0,IF(L265&lt;=16,9,0))-IF(L265&lt;=8,0,IF(L265&lt;=16,(L265-9)*0.425,0)),0)+IF(F265="PŽ",IF(L265=1,85,IF(L265=2,59.5,IF(L265=3,45,IF(L265=4,32.5,IF(L265=5,30,IF(L265=6,27.5,IF(L265=7,25,IF(L265=8,22.5,0))))))))+IF(L265&lt;=8,0,IF(L265&lt;=16,19,IF(L265&lt;=24,13,IF(L265&lt;=32,8,0))))-IF(L265&lt;=8,0,IF(L265&lt;=16,(L265-9)*0.425,IF(L265&lt;=24,(L265-17)*0.425,IF(L265&lt;=32,(L265-25)*0.425,0)))),0)+IF(F265="EČ",IF(L265=1,204,IF(L265=2,156.24,IF(L265=3,123.84,IF(L265=4,72,IF(L265=5,66,IF(L265=6,60,IF(L265=7,54,IF(L265=8,48,0))))))))+IF(L265&lt;=8,0,IF(L265&lt;=16,40,IF(L265&lt;=24,25,0)))-IF(L265&lt;=8,0,IF(L265&lt;=16,(L265-9)*1.02,IF(L265&lt;=24,(L265-17)*1.02,0))),0)+IF(F265="EČneol",IF(L265=1,68,IF(L265=2,51.69,IF(L265=3,40.61,IF(L265=4,13,IF(L265=5,12,IF(L265=6,11,IF(L265=7,10,IF(L265=8,9,0)))))))))+IF(F265="EŽ",IF(L265=1,68,IF(L265=2,47.6,IF(L265=3,36,IF(L265=4,18,IF(L265=5,16.5,IF(L265=6,15,IF(L265=7,13.5,IF(L265=8,12,0))))))))+IF(L265&lt;=8,0,IF(L265&lt;=16,10,IF(L265&lt;=24,6,0)))-IF(L265&lt;=8,0,IF(L265&lt;=16,(L265-9)*0.34,IF(L265&lt;=24,(L265-17)*0.34,0))),0)+IF(F265="PT",IF(L265=1,68,IF(L265=2,52.08,IF(L265=3,41.28,IF(L265=4,24,IF(L265=5,22,IF(L265=6,20,IF(L265=7,18,IF(L265=8,16,0))))))))+IF(L265&lt;=8,0,IF(L265&lt;=16,13,IF(L265&lt;=24,9,IF(L265&lt;=32,4,0))))-IF(L265&lt;=8,0,IF(L265&lt;=16,(L265-9)*0.34,IF(L265&lt;=24,(L265-17)*0.34,IF(L265&lt;=32,(L265-25)*0.34,0)))),0)+IF(F265="JOŽ",IF(L265=1,85,IF(L265=2,59.5,IF(L265=3,45,IF(L265=4,32.5,IF(L265=5,30,IF(L265=6,27.5,IF(L265=7,25,IF(L265=8,22.5,0))))))))+IF(L265&lt;=8,0,IF(L265&lt;=16,19,IF(L265&lt;=24,13,0)))-IF(L265&lt;=8,0,IF(L265&lt;=16,(L265-9)*0.425,IF(L265&lt;=24,(L265-17)*0.425,0))),0)+IF(F265="JPČ",IF(L265=1,68,IF(L265=2,47.6,IF(L265=3,36,IF(L265=4,26,IF(L265=5,24,IF(L265=6,22,IF(L265=7,20,IF(L265=8,18,0))))))))+IF(L265&lt;=8,0,IF(L265&lt;=16,13,IF(L265&lt;=24,9,0)))-IF(L265&lt;=8,0,IF(L265&lt;=16,(L265-9)*0.34,IF(L265&lt;=24,(L265-17)*0.34,0))),0)+IF(F265="JEČ",IF(L265=1,34,IF(L265=2,26.04,IF(L265=3,20.6,IF(L265=4,12,IF(L265=5,11,IF(L265=6,10,IF(L265=7,9,IF(L265=8,8,0))))))))+IF(L265&lt;=8,0,IF(L265&lt;=16,6,0))-IF(L265&lt;=8,0,IF(L265&lt;=16,(L265-9)*0.17,0)),0)+IF(F265="JEOF",IF(L265=1,34,IF(L265=2,26.04,IF(L265=3,20.6,IF(L265=4,12,IF(L265=5,11,IF(L265=6,10,IF(L265=7,9,IF(L265=8,8,0))))))))+IF(L265&lt;=8,0,IF(L265&lt;=16,6,0))-IF(L265&lt;=8,0,IF(L265&lt;=16,(L265-9)*0.17,0)),0)+IF(F265="JnPČ",IF(L265=1,51,IF(L265=2,35.7,IF(L265=3,27,IF(L265=4,19.5,IF(L265=5,18,IF(L265=6,16.5,IF(L265=7,15,IF(L265=8,13.5,0))))))))+IF(L265&lt;=8,0,IF(L265&lt;=16,10,0))-IF(L265&lt;=8,0,IF(L265&lt;=16,(L265-9)*0.255,0)),0)+IF(F265="JnEČ",IF(L265=1,25.5,IF(L265=2,19.53,IF(L265=3,15.48,IF(L265=4,9,IF(L265=5,8.25,IF(L265=6,7.5,IF(L265=7,6.75,IF(L265=8,6,0))))))))+IF(L265&lt;=8,0,IF(L265&lt;=16,5,0))-IF(L265&lt;=8,0,IF(L265&lt;=16,(L265-9)*0.1275,0)),0)+IF(F265="JčPČ",IF(L265=1,21.25,IF(L265=2,14.5,IF(L265=3,11.5,IF(L265=4,7,IF(L265=5,6.5,IF(L265=6,6,IF(L265=7,5.5,IF(L265=8,5,0))))))))+IF(L265&lt;=8,0,IF(L265&lt;=16,4,0))-IF(L265&lt;=8,0,IF(L265&lt;=16,(L265-9)*0.10625,0)),0)+IF(F265="JčEČ",IF(L265=1,17,IF(L265=2,13.02,IF(L265=3,10.32,IF(L265=4,6,IF(L265=5,5.5,IF(L265=6,5,IF(L265=7,4.5,IF(L265=8,4,0))))))))+IF(L265&lt;=8,0,IF(L265&lt;=16,3,0))-IF(L265&lt;=8,0,IF(L265&lt;=16,(L265-9)*0.085,0)),0)+IF(F265="NEAK",IF(L265=1,11.48,IF(L265=2,8.79,IF(L265=3,6.97,IF(L265=4,4.05,IF(L265=5,3.71,IF(L265=6,3.38,IF(L265=7,3.04,IF(L265=8,2.7,0))))))))+IF(L265&lt;=8,0,IF(L265&lt;=16,2,IF(L265&lt;=24,1.3,0)))-IF(L265&lt;=8,0,IF(L265&lt;=16,(L265-9)*0.0574,IF(L265&lt;=24,(L265-17)*0.0574,0))),0))*IF(L265&lt;4,1,IF(OR(F265="PČ",F265="PŽ",F265="PT"),IF(J265&lt;32,J265/32,1),1))* IF(L265&lt;4,1,IF(OR(F265="EČ",F265="EŽ",F265="JOŽ",F265="JPČ",F265="NEAK"),IF(J265&lt;24,J265/24,1),1))*IF(L265&lt;4,1,IF(OR(F265="PČneol",F265="JEČ",F265="JEOF",F265="JnPČ",F265="JnEČ",F265="JčPČ",F265="JčEČ"),IF(J265&lt;16,J265/16,1),1))*IF(L265&lt;4,1,IF(F265="EČneol",IF(J265&lt;8,J265/8,1),1))</f>
        <v>2.25</v>
      </c>
      <c r="O265" s="12">
        <f t="shared" si="124"/>
        <v>0</v>
      </c>
      <c r="P265" s="5">
        <f t="shared" si="127"/>
        <v>0</v>
      </c>
      <c r="Q265" s="14">
        <f t="shared" si="129"/>
        <v>0</v>
      </c>
      <c r="R265" s="13">
        <f t="shared" si="130"/>
        <v>0</v>
      </c>
    </row>
    <row r="266" spans="1:18" ht="15" hidden="1" customHeight="1">
      <c r="A266" s="36">
        <v>10</v>
      </c>
      <c r="B266" s="36"/>
      <c r="C266" s="15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4">
        <f t="shared" ref="N266" si="131">(IF(F266="OŽ",IF(L266=1,612,IF(L266=2,473.76,IF(L266=3,380.16,IF(L266=4,201.6,IF(L266=5,187.2,IF(L266=6,172.8,IF(L266=7,165,IF(L266=8,160,0))))))))+IF(L266&lt;=8,0,IF(L266&lt;=16,153,IF(L266&lt;=24,120,IF(L266&lt;=32,89,IF(L266&lt;=48,58,0)))))-IF(L266&lt;=8,0,IF(L266&lt;=16,(L266-9)*3.06,IF(L266&lt;=24,(L266-17)*3.06,IF(L266&lt;=32,(L266-25)*3.06,IF(L266&lt;=48,(L266-33)*3.06,0))))),0)+IF(F266="PČ",IF(L266=1,449,IF(L266=2,314.6,IF(L266=3,238,IF(L266=4,172,IF(L266=5,159,IF(L266=6,145,IF(L266=7,132,IF(L266=8,119,0))))))))+IF(L266&lt;=8,0,IF(L266&lt;=16,88,IF(L266&lt;=24,55,IF(L266&lt;=32,22,0))))-IF(L266&lt;=8,0,IF(L266&lt;=16,(L266-9)*2.245,IF(L266&lt;=24,(L266-17)*2.245,IF(L266&lt;=32,(L266-25)*2.245,0)))),0)+IF(F266="PČneol",IF(L266=1,85,IF(L266=2,64.61,IF(L266=3,50.76,IF(L266=4,16.25,IF(L266=5,15,IF(L266=6,13.75,IF(L266=7,12.5,IF(L266=8,11.25,0))))))))+IF(L266&lt;=8,0,IF(L266&lt;=16,9,0))-IF(L266&lt;=8,0,IF(L266&lt;=16,(L266-9)*0.425,0)),0)+IF(F266="PŽ",IF(L266=1,85,IF(L266=2,59.5,IF(L266=3,45,IF(L266=4,32.5,IF(L266=5,30,IF(L266=6,27.5,IF(L266=7,25,IF(L266=8,22.5,0))))))))+IF(L266&lt;=8,0,IF(L266&lt;=16,19,IF(L266&lt;=24,13,IF(L266&lt;=32,8,0))))-IF(L266&lt;=8,0,IF(L266&lt;=16,(L266-9)*0.425,IF(L266&lt;=24,(L266-17)*0.425,IF(L266&lt;=32,(L266-25)*0.425,0)))),0)+IF(F266="EČ",IF(L266=1,204,IF(L266=2,156.24,IF(L266=3,123.84,IF(L266=4,72,IF(L266=5,66,IF(L266=6,60,IF(L266=7,54,IF(L266=8,48,0))))))))+IF(L266&lt;=8,0,IF(L266&lt;=16,40,IF(L266&lt;=24,25,0)))-IF(L266&lt;=8,0,IF(L266&lt;=16,(L266-9)*1.02,IF(L266&lt;=24,(L266-17)*1.02,0))),0)+IF(F266="EČneol",IF(L266=1,68,IF(L266=2,51.69,IF(L266=3,40.61,IF(L266=4,13,IF(L266=5,12,IF(L266=6,11,IF(L266=7,10,IF(L266=8,9,0)))))))))+IF(F266="EŽ",IF(L266=1,68,IF(L266=2,47.6,IF(L266=3,36,IF(L266=4,18,IF(L266=5,16.5,IF(L266=6,15,IF(L266=7,13.5,IF(L266=8,12,0))))))))+IF(L266&lt;=8,0,IF(L266&lt;=16,10,IF(L266&lt;=24,6,0)))-IF(L266&lt;=8,0,IF(L266&lt;=16,(L266-9)*0.34,IF(L266&lt;=24,(L266-17)*0.34,0))),0)+IF(F266="PT",IF(L266=1,68,IF(L266=2,52.08,IF(L266=3,41.28,IF(L266=4,24,IF(L266=5,22,IF(L266=6,20,IF(L266=7,18,IF(L266=8,16,0))))))))+IF(L266&lt;=8,0,IF(L266&lt;=16,13,IF(L266&lt;=24,9,IF(L266&lt;=32,4,0))))-IF(L266&lt;=8,0,IF(L266&lt;=16,(L266-9)*0.34,IF(L266&lt;=24,(L266-17)*0.34,IF(L266&lt;=32,(L266-25)*0.34,0)))),0)+IF(F266="JOŽ",IF(L266=1,85,IF(L266=2,59.5,IF(L266=3,45,IF(L266=4,32.5,IF(L266=5,30,IF(L266=6,27.5,IF(L266=7,25,IF(L266=8,22.5,0))))))))+IF(L266&lt;=8,0,IF(L266&lt;=16,19,IF(L266&lt;=24,13,0)))-IF(L266&lt;=8,0,IF(L266&lt;=16,(L266-9)*0.425,IF(L266&lt;=24,(L266-17)*0.425,0))),0)+IF(F266="JPČ",IF(L266=1,68,IF(L266=2,47.6,IF(L266=3,36,IF(L266=4,26,IF(L266=5,24,IF(L266=6,22,IF(L266=7,20,IF(L266=8,18,0))))))))+IF(L266&lt;=8,0,IF(L266&lt;=16,13,IF(L266&lt;=24,9,0)))-IF(L266&lt;=8,0,IF(L266&lt;=16,(L266-9)*0.34,IF(L266&lt;=24,(L266-17)*0.34,0))),0)+IF(F266="JEČ",IF(L266=1,34,IF(L266=2,26.04,IF(L266=3,20.6,IF(L266=4,12,IF(L266=5,11,IF(L266=6,10,IF(L266=7,9,IF(L266=8,8,0))))))))+IF(L266&lt;=8,0,IF(L266&lt;=16,6,0))-IF(L266&lt;=8,0,IF(L266&lt;=16,(L266-9)*0.17,0)),0)+IF(F266="JEOF",IF(L266=1,34,IF(L266=2,26.04,IF(L266=3,20.6,IF(L266=4,12,IF(L266=5,11,IF(L266=6,10,IF(L266=7,9,IF(L266=8,8,0))))))))+IF(L266&lt;=8,0,IF(L266&lt;=16,6,0))-IF(L266&lt;=8,0,IF(L266&lt;=16,(L266-9)*0.17,0)),0)+IF(F266="JnPČ",IF(L266=1,51,IF(L266=2,35.7,IF(L266=3,27,IF(L266=4,19.5,IF(L266=5,18,IF(L266=6,16.5,IF(L266=7,15,IF(L266=8,13.5,0))))))))+IF(L266&lt;=8,0,IF(L266&lt;=16,10,0))-IF(L266&lt;=8,0,IF(L266&lt;=16,(L266-9)*0.255,0)),0)+IF(F266="JnEČ",IF(L266=1,25.5,IF(L266=2,19.53,IF(L266=3,15.48,IF(L266=4,9,IF(L266=5,8.25,IF(L266=6,7.5,IF(L266=7,6.75,IF(L266=8,6,0))))))))+IF(L266&lt;=8,0,IF(L266&lt;=16,5,0))-IF(L266&lt;=8,0,IF(L266&lt;=16,(L266-9)*0.1275,0)),0)+IF(F266="JčPČ",IF(L266=1,21.25,IF(L266=2,14.5,IF(L266=3,11.5,IF(L266=4,7,IF(L266=5,6.5,IF(L266=6,6,IF(L266=7,5.5,IF(L266=8,5,0))))))))+IF(L266&lt;=8,0,IF(L266&lt;=16,4,0))-IF(L266&lt;=8,0,IF(L266&lt;=16,(L266-9)*0.10625,0)),0)+IF(F266="JčEČ",IF(L266=1,17,IF(L266=2,13.02,IF(L266=3,10.32,IF(L266=4,6,IF(L266=5,5.5,IF(L266=6,5,IF(L266=7,4.5,IF(L266=8,4,0))))))))+IF(L266&lt;=8,0,IF(L266&lt;=16,3,0))-IF(L266&lt;=8,0,IF(L266&lt;=16,(L266-9)*0.085,0)),0)+IF(F266="NEAK",IF(L266=1,11.48,IF(L266=2,8.79,IF(L266=3,6.97,IF(L266=4,4.05,IF(L266=5,3.71,IF(L266=6,3.38,IF(L266=7,3.04,IF(L266=8,2.7,0))))))))+IF(L266&lt;=8,0,IF(L266&lt;=16,2,IF(L266&lt;=24,1.3,0)))-IF(L266&lt;=8,0,IF(L266&lt;=16,(L266-9)*0.0574,IF(L266&lt;=24,(L266-17)*0.0574,0))),0))*IF(L266&lt;4,1,IF(OR(F266="PČ",F266="PŽ",F266="PT"),IF(J266&lt;32,J266/32,1),1))* IF(L266&lt;4,1,IF(OR(F266="EČ",F266="EŽ",F266="JOŽ",F266="JPČ",F266="NEAK"),IF(J266&lt;24,J266/24,1),1))*IF(L266&lt;4,1,IF(OR(F266="PČneol",F266="JEČ",F266="JEOF",F266="JnPČ",F266="JnEČ",F266="JčPČ",F266="JčEČ"),IF(J266&lt;16,J266/16,1),1))*IF(L266&lt;4,1,IF(F266="EČneol",IF(J266&lt;8,J266/8,1),1))</f>
        <v>0</v>
      </c>
      <c r="O266" s="12">
        <f t="shared" si="124"/>
        <v>0</v>
      </c>
      <c r="P266" s="5">
        <f t="shared" si="127"/>
        <v>0</v>
      </c>
      <c r="Q266" s="14">
        <f t="shared" si="129"/>
        <v>0</v>
      </c>
      <c r="R266" s="13">
        <f t="shared" si="130"/>
        <v>0</v>
      </c>
    </row>
    <row r="267" spans="1:18" ht="15" customHeight="1">
      <c r="A267" s="67" t="s">
        <v>3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9"/>
      <c r="R267" s="13">
        <f>SUM(R257:R266)</f>
        <v>1.6224000000000001</v>
      </c>
    </row>
    <row r="268" spans="1:18" ht="15" customHeight="1">
      <c r="A268" s="65" t="s">
        <v>183</v>
      </c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37"/>
      <c r="R268" s="11"/>
    </row>
    <row r="269" spans="1:18" ht="15" customHeight="1">
      <c r="A269" s="65" t="s">
        <v>1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37"/>
      <c r="R269" s="11"/>
    </row>
    <row r="270" spans="1:18" ht="15" customHeight="1">
      <c r="A270" s="65" t="s">
        <v>184</v>
      </c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37"/>
      <c r="R270" s="11"/>
    </row>
    <row r="271" spans="1:18" ht="15" customHeight="1">
      <c r="A271" s="36">
        <v>1</v>
      </c>
      <c r="B271" s="36" t="s">
        <v>185</v>
      </c>
      <c r="C271" s="15" t="s">
        <v>186</v>
      </c>
      <c r="D271" s="36" t="s">
        <v>101</v>
      </c>
      <c r="E271" s="36">
        <v>1</v>
      </c>
      <c r="F271" s="36" t="s">
        <v>113</v>
      </c>
      <c r="G271" s="36">
        <v>1</v>
      </c>
      <c r="H271" s="36" t="s">
        <v>103</v>
      </c>
      <c r="I271" s="36"/>
      <c r="J271" s="36">
        <v>13</v>
      </c>
      <c r="K271" s="36">
        <v>9</v>
      </c>
      <c r="L271" s="36">
        <v>13</v>
      </c>
      <c r="M271" s="36" t="s">
        <v>108</v>
      </c>
      <c r="N271" s="4">
        <f>(IF(F271="OŽ",IF(L271=1,612,IF(L271=2,473.76,IF(L271=3,380.16,IF(L271=4,201.6,IF(L271=5,187.2,IF(L271=6,172.8,IF(L271=7,165,IF(L271=8,160,0))))))))+IF(L271&lt;=8,0,IF(L271&lt;=16,153,IF(L271&lt;=24,120,IF(L271&lt;=32,89,IF(L271&lt;=48,58,0)))))-IF(L271&lt;=8,0,IF(L271&lt;=16,(L271-9)*3.06,IF(L271&lt;=24,(L271-17)*3.06,IF(L271&lt;=32,(L271-25)*3.06,IF(L271&lt;=48,(L271-33)*3.06,0))))),0)+IF(F271="PČ",IF(L271=1,449,IF(L271=2,314.6,IF(L271=3,238,IF(L271=4,172,IF(L271=5,159,IF(L271=6,145,IF(L271=7,132,IF(L271=8,119,0))))))))+IF(L271&lt;=8,0,IF(L271&lt;=16,88,IF(L271&lt;=24,55,IF(L271&lt;=32,22,0))))-IF(L271&lt;=8,0,IF(L271&lt;=16,(L271-9)*2.245,IF(L271&lt;=24,(L271-17)*2.245,IF(L271&lt;=32,(L271-25)*2.245,0)))),0)+IF(F271="PČneol",IF(L271=1,85,IF(L271=2,64.61,IF(L271=3,50.76,IF(L271=4,16.25,IF(L271=5,15,IF(L271=6,13.75,IF(L271=7,12.5,IF(L271=8,11.25,0))))))))+IF(L271&lt;=8,0,IF(L271&lt;=16,9,0))-IF(L271&lt;=8,0,IF(L271&lt;=16,(L271-9)*0.425,0)),0)+IF(F271="PŽ",IF(L271=1,85,IF(L271=2,59.5,IF(L271=3,45,IF(L271=4,32.5,IF(L271=5,30,IF(L271=6,27.5,IF(L271=7,25,IF(L271=8,22.5,0))))))))+IF(L271&lt;=8,0,IF(L271&lt;=16,19,IF(L271&lt;=24,13,IF(L271&lt;=32,8,0))))-IF(L271&lt;=8,0,IF(L271&lt;=16,(L271-9)*0.425,IF(L271&lt;=24,(L271-17)*0.425,IF(L271&lt;=32,(L271-25)*0.425,0)))),0)+IF(F271="EČ",IF(L271=1,204,IF(L271=2,156.24,IF(L271=3,123.84,IF(L271=4,72,IF(L271=5,66,IF(L271=6,60,IF(L271=7,54,IF(L271=8,48,0))))))))+IF(L271&lt;=8,0,IF(L271&lt;=16,40,IF(L271&lt;=24,25,0)))-IF(L271&lt;=8,0,IF(L271&lt;=16,(L271-9)*1.02,IF(L271&lt;=24,(L271-17)*1.02,0))),0)+IF(F271="EČneol",IF(L271=1,68,IF(L271=2,51.69,IF(L271=3,40.61,IF(L271=4,13,IF(L271=5,12,IF(L271=6,11,IF(L271=7,10,IF(L271=8,9,0)))))))))+IF(F271="EŽ",IF(L271=1,68,IF(L271=2,47.6,IF(L271=3,36,IF(L271=4,18,IF(L271=5,16.5,IF(L271=6,15,IF(L271=7,13.5,IF(L271=8,12,0))))))))+IF(L271&lt;=8,0,IF(L271&lt;=16,10,IF(L271&lt;=24,6,0)))-IF(L271&lt;=8,0,IF(L271&lt;=16,(L271-9)*0.34,IF(L271&lt;=24,(L271-17)*0.34,0))),0)+IF(F271="PT",IF(L271=1,68,IF(L271=2,52.08,IF(L271=3,41.28,IF(L271=4,24,IF(L271=5,22,IF(L271=6,20,IF(L271=7,18,IF(L271=8,16,0))))))))+IF(L271&lt;=8,0,IF(L271&lt;=16,13,IF(L271&lt;=24,9,IF(L271&lt;=32,4,0))))-IF(L271&lt;=8,0,IF(L271&lt;=16,(L271-9)*0.34,IF(L271&lt;=24,(L271-17)*0.34,IF(L271&lt;=32,(L271-25)*0.34,0)))),0)+IF(F271="JOŽ",IF(L271=1,85,IF(L271=2,59.5,IF(L271=3,45,IF(L271=4,32.5,IF(L271=5,30,IF(L271=6,27.5,IF(L271=7,25,IF(L271=8,22.5,0))))))))+IF(L271&lt;=8,0,IF(L271&lt;=16,19,IF(L271&lt;=24,13,0)))-IF(L271&lt;=8,0,IF(L271&lt;=16,(L271-9)*0.425,IF(L271&lt;=24,(L271-17)*0.425,0))),0)+IF(F271="JPČ",IF(L271=1,68,IF(L271=2,47.6,IF(L271=3,36,IF(L271=4,26,IF(L271=5,24,IF(L271=6,22,IF(L271=7,20,IF(L271=8,18,0))))))))+IF(L271&lt;=8,0,IF(L271&lt;=16,13,IF(L271&lt;=24,9,0)))-IF(L271&lt;=8,0,IF(L271&lt;=16,(L271-9)*0.34,IF(L271&lt;=24,(L271-17)*0.34,0))),0)+IF(F271="JEČ",IF(L271=1,34,IF(L271=2,26.04,IF(L271=3,20.6,IF(L271=4,12,IF(L271=5,11,IF(L271=6,10,IF(L271=7,9,IF(L271=8,8,0))))))))+IF(L271&lt;=8,0,IF(L271&lt;=16,6,0))-IF(L271&lt;=8,0,IF(L271&lt;=16,(L271-9)*0.17,0)),0)+IF(F271="JEOF",IF(L271=1,34,IF(L271=2,26.04,IF(L271=3,20.6,IF(L271=4,12,IF(L271=5,11,IF(L271=6,10,IF(L271=7,9,IF(L271=8,8,0))))))))+IF(L271&lt;=8,0,IF(L271&lt;=16,6,0))-IF(L271&lt;=8,0,IF(L271&lt;=16,(L271-9)*0.17,0)),0)+IF(F271="JnPČ",IF(L271=1,51,IF(L271=2,35.7,IF(L271=3,27,IF(L271=4,19.5,IF(L271=5,18,IF(L271=6,16.5,IF(L271=7,15,IF(L271=8,13.5,0))))))))+IF(L271&lt;=8,0,IF(L271&lt;=16,10,0))-IF(L271&lt;=8,0,IF(L271&lt;=16,(L271-9)*0.255,0)),0)+IF(F271="JnEČ",IF(L271=1,25.5,IF(L271=2,19.53,IF(L271=3,15.48,IF(L271=4,9,IF(L271=5,8.25,IF(L271=6,7.5,IF(L271=7,6.75,IF(L271=8,6,0))))))))+IF(L271&lt;=8,0,IF(L271&lt;=16,5,0))-IF(L271&lt;=8,0,IF(L271&lt;=16,(L271-9)*0.1275,0)),0)+IF(F271="JčPČ",IF(L271=1,21.25,IF(L271=2,14.5,IF(L271=3,11.5,IF(L271=4,7,IF(L271=5,6.5,IF(L271=6,6,IF(L271=7,5.5,IF(L271=8,5,0))))))))+IF(L271&lt;=8,0,IF(L271&lt;=16,4,0))-IF(L271&lt;=8,0,IF(L271&lt;=16,(L271-9)*0.10625,0)),0)+IF(F271="JčEČ",IF(L271=1,17,IF(L271=2,13.02,IF(L271=3,10.32,IF(L271=4,6,IF(L271=5,5.5,IF(L271=6,5,IF(L271=7,4.5,IF(L271=8,4,0))))))))+IF(L271&lt;=8,0,IF(L271&lt;=16,3,0))-IF(L271&lt;=8,0,IF(L271&lt;=16,(L271-9)*0.085,0)),0)+IF(F271="NEAK",IF(L271=1,11.48,IF(L271=2,8.79,IF(L271=3,6.97,IF(L271=4,4.05,IF(L271=5,3.71,IF(L271=6,3.38,IF(L271=7,3.04,IF(L271=8,2.7,0))))))))+IF(L271&lt;=8,0,IF(L271&lt;=16,2,IF(L271&lt;=24,1.3,0)))-IF(L271&lt;=8,0,IF(L271&lt;=16,(L271-9)*0.0574,IF(L271&lt;=24,(L271-17)*0.0574,0))),0))*IF(L271&lt;4,1,IF(OR(F271="PČ",F271="PŽ",F271="PT"),IF(J271&lt;32,J271/32,1),1))* IF(L271&lt;4,1,IF(OR(F271="EČ",F271="EŽ",F271="JOŽ",F271="JPČ",F271="NEAK"),IF(J271&lt;24,J271/24,1),1))*IF(L271&lt;4,1,IF(OR(F271="PČneol",F271="JEČ",F271="JEOF",F271="JnPČ",F271="JnEČ",F271="JčPČ",F271="JčEČ"),IF(J271&lt;16,J271/16,1),1))*IF(L271&lt;4,1,IF(F271="EČneol",IF(J271&lt;8,J271/8,1),1))</f>
        <v>3.6481250000000003</v>
      </c>
      <c r="O271" s="12">
        <f t="shared" ref="O271:O280" si="132">IF(F271="OŽ",N271,IF(H271="Ne",IF(J271*0.3&lt;=J271-L271,N271,0),IF(J271*0.1&lt;=J271-L271,N271,0)))</f>
        <v>0</v>
      </c>
      <c r="P271" s="5">
        <f>IF(O271=0,0,IF(F271="OŽ",IF(L271&gt;47,0,IF(J271&gt;47,(48-L271)*1.836,((48-L271)-(48-J271))*1.836)),0)+IF(F271="PČ",IF(L271&gt;31,0,IF(J271&gt;31,(32-L271)*1.347,((32-L271)-(32-J271))*1.347)),0)+ IF(F271="PČneol",IF(L271&gt;15,0,IF(J271&gt;15,(16-L271)*0.255,((16-L271)-(16-J271))*0.255)),0)+IF(F271="PŽ",IF(L271&gt;31,0,IF(J271&gt;31,(32-L271)*0.255,((32-L271)-(32-J271))*0.255)),0)+IF(F271="EČ",IF(L271&gt;23,0,IF(J271&gt;23,(24-L271)*0.612,((24-L271)-(24-J271))*0.612)),0)+IF(F271="EČneol",IF(L271&gt;7,0,IF(J271&gt;7,(8-L271)*0.204,((8-L271)-(8-J271))*0.204)),0)+IF(F271="EŽ",IF(L271&gt;23,0,IF(J271&gt;23,(24-L271)*0.204,((24-L271)-(24-J271))*0.204)),0)+IF(F271="PT",IF(L271&gt;31,0,IF(J271&gt;31,(32-L271)*0.204,((32-L271)-(32-J271))*0.204)),0)+IF(F271="JOŽ",IF(L271&gt;23,0,IF(J271&gt;23,(24-L271)*0.255,((24-L271)-(24-J271))*0.255)),0)+IF(F271="JPČ",IF(L271&gt;23,0,IF(J271&gt;23,(24-L271)*0.204,((24-L271)-(24-J271))*0.204)),0)+IF(F271="JEČ",IF(L271&gt;15,0,IF(J271&gt;15,(16-L271)*0.102,((16-L271)-(16-J271))*0.102)),0)+IF(F271="JEOF",IF(L271&gt;15,0,IF(J271&gt;15,(16-L271)*0.102,((16-L271)-(16-J271))*0.102)),0)+IF(F271="JnPČ",IF(L271&gt;15,0,IF(J271&gt;15,(16-L271)*0.153,((16-L271)-(16-J271))*0.153)),0)+IF(F271="JnEČ",IF(L271&gt;15,0,IF(J271&gt;15,(16-L271)*0.0765,((16-L271)-(16-J271))*0.0765)),0)+IF(F271="JčPČ",IF(L271&gt;15,0,IF(J271&gt;15,(16-L271)*0.06375,((16-L271)-(16-J271))*0.06375)),0)+IF(F271="JčEČ",IF(L271&gt;15,0,IF(J271&gt;15,(16-L271)*0.051,((16-L271)-(16-J271))*0.051)),0)+IF(F271="NEAK",IF(L271&gt;23,0,IF(J271&gt;23,(24-L271)*0.03444,((24-L271)-(24-J271))*0.03444)),0))</f>
        <v>0</v>
      </c>
      <c r="Q271" s="14">
        <f>IF(ISERROR(P271*100/N271),0,(P271*100/N271))</f>
        <v>0</v>
      </c>
      <c r="R271" s="13">
        <f t="shared" ref="R271:R277" si="133">IF(Q271&lt;=30,O271+P271,O271+O271*0.3)*IF(G271=1,0.4,IF(G271=2,0.75,IF(G271="1 (kas 4 m. 1 k. nerengiamos)",0.52,1)))*IF(D271="olimpinė",1,IF(M271="Ne",0.5,1))*IF(D271="olimpinė",1,IF(J271&lt;8,0,1))*E271*IF(D271="olimpinė",1,IF(K271&lt;16,0,1))*IF(I271&lt;=1,1,1/I271)*IF(OR(A16="Lietuvos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72" spans="1:18" ht="15" customHeight="1">
      <c r="A272" s="36">
        <v>2</v>
      </c>
      <c r="B272" s="36" t="s">
        <v>185</v>
      </c>
      <c r="C272" s="15" t="s">
        <v>186</v>
      </c>
      <c r="D272" s="36" t="s">
        <v>101</v>
      </c>
      <c r="E272" s="36">
        <v>1</v>
      </c>
      <c r="F272" s="36" t="s">
        <v>113</v>
      </c>
      <c r="G272" s="36">
        <v>1</v>
      </c>
      <c r="H272" s="36" t="s">
        <v>103</v>
      </c>
      <c r="I272" s="36"/>
      <c r="J272" s="36">
        <v>13</v>
      </c>
      <c r="K272" s="36">
        <v>9</v>
      </c>
      <c r="L272" s="36">
        <v>13</v>
      </c>
      <c r="M272" s="36" t="s">
        <v>108</v>
      </c>
      <c r="N272" s="4">
        <f t="shared" ref="N272:N278" si="134">(IF(F272="OŽ",IF(L272=1,612,IF(L272=2,473.76,IF(L272=3,380.16,IF(L272=4,201.6,IF(L272=5,187.2,IF(L272=6,172.8,IF(L272=7,165,IF(L272=8,160,0))))))))+IF(L272&lt;=8,0,IF(L272&lt;=16,153,IF(L272&lt;=24,120,IF(L272&lt;=32,89,IF(L272&lt;=48,58,0)))))-IF(L272&lt;=8,0,IF(L272&lt;=16,(L272-9)*3.06,IF(L272&lt;=24,(L272-17)*3.06,IF(L272&lt;=32,(L272-25)*3.06,IF(L272&lt;=48,(L272-33)*3.06,0))))),0)+IF(F272="PČ",IF(L272=1,449,IF(L272=2,314.6,IF(L272=3,238,IF(L272=4,172,IF(L272=5,159,IF(L272=6,145,IF(L272=7,132,IF(L272=8,119,0))))))))+IF(L272&lt;=8,0,IF(L272&lt;=16,88,IF(L272&lt;=24,55,IF(L272&lt;=32,22,0))))-IF(L272&lt;=8,0,IF(L272&lt;=16,(L272-9)*2.245,IF(L272&lt;=24,(L272-17)*2.245,IF(L272&lt;=32,(L272-25)*2.245,0)))),0)+IF(F272="PČneol",IF(L272=1,85,IF(L272=2,64.61,IF(L272=3,50.76,IF(L272=4,16.25,IF(L272=5,15,IF(L272=6,13.75,IF(L272=7,12.5,IF(L272=8,11.25,0))))))))+IF(L272&lt;=8,0,IF(L272&lt;=16,9,0))-IF(L272&lt;=8,0,IF(L272&lt;=16,(L272-9)*0.425,0)),0)+IF(F272="PŽ",IF(L272=1,85,IF(L272=2,59.5,IF(L272=3,45,IF(L272=4,32.5,IF(L272=5,30,IF(L272=6,27.5,IF(L272=7,25,IF(L272=8,22.5,0))))))))+IF(L272&lt;=8,0,IF(L272&lt;=16,19,IF(L272&lt;=24,13,IF(L272&lt;=32,8,0))))-IF(L272&lt;=8,0,IF(L272&lt;=16,(L272-9)*0.425,IF(L272&lt;=24,(L272-17)*0.425,IF(L272&lt;=32,(L272-25)*0.425,0)))),0)+IF(F272="EČ",IF(L272=1,204,IF(L272=2,156.24,IF(L272=3,123.84,IF(L272=4,72,IF(L272=5,66,IF(L272=6,60,IF(L272=7,54,IF(L272=8,48,0))))))))+IF(L272&lt;=8,0,IF(L272&lt;=16,40,IF(L272&lt;=24,25,0)))-IF(L272&lt;=8,0,IF(L272&lt;=16,(L272-9)*1.02,IF(L272&lt;=24,(L272-17)*1.02,0))),0)+IF(F272="EČneol",IF(L272=1,68,IF(L272=2,51.69,IF(L272=3,40.61,IF(L272=4,13,IF(L272=5,12,IF(L272=6,11,IF(L272=7,10,IF(L272=8,9,0)))))))))+IF(F272="EŽ",IF(L272=1,68,IF(L272=2,47.6,IF(L272=3,36,IF(L272=4,18,IF(L272=5,16.5,IF(L272=6,15,IF(L272=7,13.5,IF(L272=8,12,0))))))))+IF(L272&lt;=8,0,IF(L272&lt;=16,10,IF(L272&lt;=24,6,0)))-IF(L272&lt;=8,0,IF(L272&lt;=16,(L272-9)*0.34,IF(L272&lt;=24,(L272-17)*0.34,0))),0)+IF(F272="PT",IF(L272=1,68,IF(L272=2,52.08,IF(L272=3,41.28,IF(L272=4,24,IF(L272=5,22,IF(L272=6,20,IF(L272=7,18,IF(L272=8,16,0))))))))+IF(L272&lt;=8,0,IF(L272&lt;=16,13,IF(L272&lt;=24,9,IF(L272&lt;=32,4,0))))-IF(L272&lt;=8,0,IF(L272&lt;=16,(L272-9)*0.34,IF(L272&lt;=24,(L272-17)*0.34,IF(L272&lt;=32,(L272-25)*0.34,0)))),0)+IF(F272="JOŽ",IF(L272=1,85,IF(L272=2,59.5,IF(L272=3,45,IF(L272=4,32.5,IF(L272=5,30,IF(L272=6,27.5,IF(L272=7,25,IF(L272=8,22.5,0))))))))+IF(L272&lt;=8,0,IF(L272&lt;=16,19,IF(L272&lt;=24,13,0)))-IF(L272&lt;=8,0,IF(L272&lt;=16,(L272-9)*0.425,IF(L272&lt;=24,(L272-17)*0.425,0))),0)+IF(F272="JPČ",IF(L272=1,68,IF(L272=2,47.6,IF(L272=3,36,IF(L272=4,26,IF(L272=5,24,IF(L272=6,22,IF(L272=7,20,IF(L272=8,18,0))))))))+IF(L272&lt;=8,0,IF(L272&lt;=16,13,IF(L272&lt;=24,9,0)))-IF(L272&lt;=8,0,IF(L272&lt;=16,(L272-9)*0.34,IF(L272&lt;=24,(L272-17)*0.34,0))),0)+IF(F272="JEČ",IF(L272=1,34,IF(L272=2,26.04,IF(L272=3,20.6,IF(L272=4,12,IF(L272=5,11,IF(L272=6,10,IF(L272=7,9,IF(L272=8,8,0))))))))+IF(L272&lt;=8,0,IF(L272&lt;=16,6,0))-IF(L272&lt;=8,0,IF(L272&lt;=16,(L272-9)*0.17,0)),0)+IF(F272="JEOF",IF(L272=1,34,IF(L272=2,26.04,IF(L272=3,20.6,IF(L272=4,12,IF(L272=5,11,IF(L272=6,10,IF(L272=7,9,IF(L272=8,8,0))))))))+IF(L272&lt;=8,0,IF(L272&lt;=16,6,0))-IF(L272&lt;=8,0,IF(L272&lt;=16,(L272-9)*0.17,0)),0)+IF(F272="JnPČ",IF(L272=1,51,IF(L272=2,35.7,IF(L272=3,27,IF(L272=4,19.5,IF(L272=5,18,IF(L272=6,16.5,IF(L272=7,15,IF(L272=8,13.5,0))))))))+IF(L272&lt;=8,0,IF(L272&lt;=16,10,0))-IF(L272&lt;=8,0,IF(L272&lt;=16,(L272-9)*0.255,0)),0)+IF(F272="JnEČ",IF(L272=1,25.5,IF(L272=2,19.53,IF(L272=3,15.48,IF(L272=4,9,IF(L272=5,8.25,IF(L272=6,7.5,IF(L272=7,6.75,IF(L272=8,6,0))))))))+IF(L272&lt;=8,0,IF(L272&lt;=16,5,0))-IF(L272&lt;=8,0,IF(L272&lt;=16,(L272-9)*0.1275,0)),0)+IF(F272="JčPČ",IF(L272=1,21.25,IF(L272=2,14.5,IF(L272=3,11.5,IF(L272=4,7,IF(L272=5,6.5,IF(L272=6,6,IF(L272=7,5.5,IF(L272=8,5,0))))))))+IF(L272&lt;=8,0,IF(L272&lt;=16,4,0))-IF(L272&lt;=8,0,IF(L272&lt;=16,(L272-9)*0.10625,0)),0)+IF(F272="JčEČ",IF(L272=1,17,IF(L272=2,13.02,IF(L272=3,10.32,IF(L272=4,6,IF(L272=5,5.5,IF(L272=6,5,IF(L272=7,4.5,IF(L272=8,4,0))))))))+IF(L272&lt;=8,0,IF(L272&lt;=16,3,0))-IF(L272&lt;=8,0,IF(L272&lt;=16,(L272-9)*0.085,0)),0)+IF(F272="NEAK",IF(L272=1,11.48,IF(L272=2,8.79,IF(L272=3,6.97,IF(L272=4,4.05,IF(L272=5,3.71,IF(L272=6,3.38,IF(L272=7,3.04,IF(L272=8,2.7,0))))))))+IF(L272&lt;=8,0,IF(L272&lt;=16,2,IF(L272&lt;=24,1.3,0)))-IF(L272&lt;=8,0,IF(L272&lt;=16,(L272-9)*0.0574,IF(L272&lt;=24,(L272-17)*0.0574,0))),0))*IF(L272&lt;4,1,IF(OR(F272="PČ",F272="PŽ",F272="PT"),IF(J272&lt;32,J272/32,1),1))* IF(L272&lt;4,1,IF(OR(F272="EČ",F272="EŽ",F272="JOŽ",F272="JPČ",F272="NEAK"),IF(J272&lt;24,J272/24,1),1))*IF(L272&lt;4,1,IF(OR(F272="PČneol",F272="JEČ",F272="JEOF",F272="JnPČ",F272="JnEČ",F272="JčPČ",F272="JčEČ"),IF(J272&lt;16,J272/16,1),1))*IF(L272&lt;4,1,IF(F272="EČneol",IF(J272&lt;8,J272/8,1),1))</f>
        <v>3.6481250000000003</v>
      </c>
      <c r="O272" s="12">
        <f t="shared" si="132"/>
        <v>0</v>
      </c>
      <c r="P272" s="5">
        <f t="shared" ref="P272:P280" si="135">IF(O272=0,0,IF(F272="OŽ",IF(L272&gt;47,0,IF(J272&gt;47,(48-L272)*1.836,((48-L272)-(48-J272))*1.836)),0)+IF(F272="PČ",IF(L272&gt;31,0,IF(J272&gt;31,(32-L272)*1.347,((32-L272)-(32-J272))*1.347)),0)+ IF(F272="PČneol",IF(L272&gt;15,0,IF(J272&gt;15,(16-L272)*0.255,((16-L272)-(16-J272))*0.255)),0)+IF(F272="PŽ",IF(L272&gt;31,0,IF(J272&gt;31,(32-L272)*0.255,((32-L272)-(32-J272))*0.255)),0)+IF(F272="EČ",IF(L272&gt;23,0,IF(J272&gt;23,(24-L272)*0.612,((24-L272)-(24-J272))*0.612)),0)+IF(F272="EČneol",IF(L272&gt;7,0,IF(J272&gt;7,(8-L272)*0.204,((8-L272)-(8-J272))*0.204)),0)+IF(F272="EŽ",IF(L272&gt;23,0,IF(J272&gt;23,(24-L272)*0.204,((24-L272)-(24-J272))*0.204)),0)+IF(F272="PT",IF(L272&gt;31,0,IF(J272&gt;31,(32-L272)*0.204,((32-L272)-(32-J272))*0.204)),0)+IF(F272="JOŽ",IF(L272&gt;23,0,IF(J272&gt;23,(24-L272)*0.255,((24-L272)-(24-J272))*0.255)),0)+IF(F272="JPČ",IF(L272&gt;23,0,IF(J272&gt;23,(24-L272)*0.204,((24-L272)-(24-J272))*0.204)),0)+IF(F272="JEČ",IF(L272&gt;15,0,IF(J272&gt;15,(16-L272)*0.102,((16-L272)-(16-J272))*0.102)),0)+IF(F272="JEOF",IF(L272&gt;15,0,IF(J272&gt;15,(16-L272)*0.102,((16-L272)-(16-J272))*0.102)),0)+IF(F272="JnPČ",IF(L272&gt;15,0,IF(J272&gt;15,(16-L272)*0.153,((16-L272)-(16-J272))*0.153)),0)+IF(F272="JnEČ",IF(L272&gt;15,0,IF(J272&gt;15,(16-L272)*0.0765,((16-L272)-(16-J272))*0.0765)),0)+IF(F272="JčPČ",IF(L272&gt;15,0,IF(J272&gt;15,(16-L272)*0.06375,((16-L272)-(16-J272))*0.06375)),0)+IF(F272="JčEČ",IF(L272&gt;15,0,IF(J272&gt;15,(16-L272)*0.051,((16-L272)-(16-J272))*0.051)),0)+IF(F272="NEAK",IF(L272&gt;23,0,IF(J272&gt;23,(24-L272)*0.03444,((24-L272)-(24-J272))*0.03444)),0))</f>
        <v>0</v>
      </c>
      <c r="Q272" s="14">
        <f t="shared" ref="Q272" si="136">IF(ISERROR(P272*100/N272),0,(P272*100/N272))</f>
        <v>0</v>
      </c>
      <c r="R272" s="13">
        <f t="shared" si="133"/>
        <v>0</v>
      </c>
    </row>
    <row r="273" spans="1:18" ht="15" customHeight="1">
      <c r="A273" s="36">
        <v>3</v>
      </c>
      <c r="B273" s="36" t="s">
        <v>185</v>
      </c>
      <c r="C273" s="15" t="s">
        <v>186</v>
      </c>
      <c r="D273" s="36" t="s">
        <v>104</v>
      </c>
      <c r="E273" s="36">
        <v>1</v>
      </c>
      <c r="F273" s="36" t="s">
        <v>113</v>
      </c>
      <c r="G273" s="36">
        <v>1</v>
      </c>
      <c r="H273" s="36" t="s">
        <v>103</v>
      </c>
      <c r="I273" s="36"/>
      <c r="J273" s="36">
        <v>13</v>
      </c>
      <c r="K273" s="36">
        <v>9</v>
      </c>
      <c r="L273" s="36">
        <v>13</v>
      </c>
      <c r="M273" s="36" t="s">
        <v>108</v>
      </c>
      <c r="N273" s="4">
        <f t="shared" si="134"/>
        <v>3.6481250000000003</v>
      </c>
      <c r="O273" s="12">
        <f t="shared" si="132"/>
        <v>0</v>
      </c>
      <c r="P273" s="5">
        <f t="shared" si="135"/>
        <v>0</v>
      </c>
      <c r="Q273" s="14">
        <f>IF(ISERROR(P273*100/N273),0,(P273*100/N273))</f>
        <v>0</v>
      </c>
      <c r="R273" s="13">
        <f t="shared" si="133"/>
        <v>0</v>
      </c>
    </row>
    <row r="274" spans="1:18" ht="15" hidden="1" customHeight="1">
      <c r="A274" s="36">
        <v>4</v>
      </c>
      <c r="B274" s="36"/>
      <c r="C274" s="15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4">
        <f t="shared" si="134"/>
        <v>0</v>
      </c>
      <c r="O274" s="12">
        <f t="shared" si="132"/>
        <v>0</v>
      </c>
      <c r="P274" s="5">
        <f t="shared" si="135"/>
        <v>0</v>
      </c>
      <c r="Q274" s="14">
        <f t="shared" ref="Q274:Q280" si="137">IF(ISERROR(P274*100/N274),0,(P274*100/N274))</f>
        <v>0</v>
      </c>
      <c r="R274" s="13">
        <f t="shared" si="133"/>
        <v>0</v>
      </c>
    </row>
    <row r="275" spans="1:18" ht="15" hidden="1" customHeight="1">
      <c r="A275" s="36">
        <v>5</v>
      </c>
      <c r="B275" s="36"/>
      <c r="C275" s="15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4">
        <f t="shared" si="134"/>
        <v>0</v>
      </c>
      <c r="O275" s="12">
        <f t="shared" si="132"/>
        <v>0</v>
      </c>
      <c r="P275" s="5">
        <f t="shared" si="135"/>
        <v>0</v>
      </c>
      <c r="Q275" s="14">
        <f t="shared" si="137"/>
        <v>0</v>
      </c>
      <c r="R275" s="13">
        <f t="shared" si="133"/>
        <v>0</v>
      </c>
    </row>
    <row r="276" spans="1:18" ht="15" hidden="1" customHeight="1">
      <c r="A276" s="36">
        <v>6</v>
      </c>
      <c r="B276" s="36"/>
      <c r="C276" s="15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4">
        <f t="shared" si="134"/>
        <v>0</v>
      </c>
      <c r="O276" s="12">
        <f t="shared" si="132"/>
        <v>0</v>
      </c>
      <c r="P276" s="5">
        <f t="shared" si="135"/>
        <v>0</v>
      </c>
      <c r="Q276" s="14">
        <f t="shared" si="137"/>
        <v>0</v>
      </c>
      <c r="R276" s="13">
        <f t="shared" si="133"/>
        <v>0</v>
      </c>
    </row>
    <row r="277" spans="1:18" ht="15" hidden="1" customHeight="1">
      <c r="A277" s="36">
        <v>7</v>
      </c>
      <c r="B277" s="36"/>
      <c r="C277" s="15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4">
        <f t="shared" si="134"/>
        <v>0</v>
      </c>
      <c r="O277" s="12">
        <f t="shared" si="132"/>
        <v>0</v>
      </c>
      <c r="P277" s="5">
        <f t="shared" si="135"/>
        <v>0</v>
      </c>
      <c r="Q277" s="14">
        <f t="shared" si="137"/>
        <v>0</v>
      </c>
      <c r="R277" s="13">
        <f t="shared" si="133"/>
        <v>0</v>
      </c>
    </row>
    <row r="278" spans="1:18" ht="15" hidden="1" customHeight="1">
      <c r="A278" s="36">
        <v>8</v>
      </c>
      <c r="B278" s="36"/>
      <c r="C278" s="15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4">
        <f t="shared" si="134"/>
        <v>0</v>
      </c>
      <c r="O278" s="12">
        <f t="shared" si="132"/>
        <v>0</v>
      </c>
      <c r="P278" s="5">
        <f t="shared" si="135"/>
        <v>0</v>
      </c>
      <c r="Q278" s="14">
        <f t="shared" si="137"/>
        <v>0</v>
      </c>
      <c r="R278" s="13">
        <f t="shared" ref="R278:R280" si="138">IF(Q278&lt;=30,O278+P278,O278+O278*0.3)*IF(G278=1,0.4,IF(G278=2,0.75,IF(G278="1 (kas 4 m. 1 k. nerengiamos)",0.52,1)))*IF(D278="olimpinė",1,IF(M278="Ne",0.5,1))*IF(D278="olimpinė",1,IF(J278&lt;8,0,1))*E278*IF(D278="olimpinė",1,IF(K278&lt;16,0,1))*IF(I278&lt;=1,1,1/I278)*IF(OR(A268="Lietuvos lengvosios atletikos federacija",A268="Lietuvos šaudymo sporto sąjunga"),1.01,1)*IF(OR(A268="Lietuvos dviračių sporto federacija",A268="Lietuvos biatlono federacija",A268=" Lietuvos nacionalinė slidinėjimo asociacija"),1.03,1)*IF(OR(A268="Lietuvos baidarių ir kanojų irklavimo federacija",A268="Lietuvos buriuotojų sąjunga",A268="Lietuvos irklavimo federacija"),1.04,1)*IF(OR(A268="Lietuvos aeroklubas",A268="Lietuvos automobilių sporto federacija",A268="Lietuvos motociklų sporto federacija",A268="Lietuvos motorlaivių federacija",A268="Lietuvos žirginio sporto federacija"),1.09,1)</f>
        <v>0</v>
      </c>
    </row>
    <row r="279" spans="1:18" ht="15" hidden="1" customHeight="1">
      <c r="A279" s="36">
        <v>9</v>
      </c>
      <c r="B279" s="36"/>
      <c r="C279" s="15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4">
        <f>(IF(F279="OŽ",IF(L279=1,612,IF(L279=2,473.76,IF(L279=3,380.16,IF(L279=4,201.6,IF(L279=5,187.2,IF(L279=6,172.8,IF(L279=7,165,IF(L279=8,160,0))))))))+IF(L279&lt;=8,0,IF(L279&lt;=16,153,IF(L279&lt;=24,120,IF(L279&lt;=32,89,IF(L279&lt;=48,58,0)))))-IF(L279&lt;=8,0,IF(L279&lt;=16,(L279-9)*3.06,IF(L279&lt;=24,(L279-17)*3.06,IF(L279&lt;=32,(L279-25)*3.06,IF(L279&lt;=48,(L279-33)*3.06,0))))),0)+IF(F279="PČ",IF(L279=1,449,IF(L279=2,314.6,IF(L279=3,238,IF(L279=4,172,IF(L279=5,159,IF(L279=6,145,IF(L279=7,132,IF(L279=8,119,0))))))))+IF(L279&lt;=8,0,IF(L279&lt;=16,88,IF(L279&lt;=24,55,IF(L279&lt;=32,22,0))))-IF(L279&lt;=8,0,IF(L279&lt;=16,(L279-9)*2.245,IF(L279&lt;=24,(L279-17)*2.245,IF(L279&lt;=32,(L279-25)*2.245,0)))),0)+IF(F279="PČneol",IF(L279=1,85,IF(L279=2,64.61,IF(L279=3,50.76,IF(L279=4,16.25,IF(L279=5,15,IF(L279=6,13.75,IF(L279=7,12.5,IF(L279=8,11.25,0))))))))+IF(L279&lt;=8,0,IF(L279&lt;=16,9,0))-IF(L279&lt;=8,0,IF(L279&lt;=16,(L279-9)*0.425,0)),0)+IF(F279="PŽ",IF(L279=1,85,IF(L279=2,59.5,IF(L279=3,45,IF(L279=4,32.5,IF(L279=5,30,IF(L279=6,27.5,IF(L279=7,25,IF(L279=8,22.5,0))))))))+IF(L279&lt;=8,0,IF(L279&lt;=16,19,IF(L279&lt;=24,13,IF(L279&lt;=32,8,0))))-IF(L279&lt;=8,0,IF(L279&lt;=16,(L279-9)*0.425,IF(L279&lt;=24,(L279-17)*0.425,IF(L279&lt;=32,(L279-25)*0.425,0)))),0)+IF(F279="EČ",IF(L279=1,204,IF(L279=2,156.24,IF(L279=3,123.84,IF(L279=4,72,IF(L279=5,66,IF(L279=6,60,IF(L279=7,54,IF(L279=8,48,0))))))))+IF(L279&lt;=8,0,IF(L279&lt;=16,40,IF(L279&lt;=24,25,0)))-IF(L279&lt;=8,0,IF(L279&lt;=16,(L279-9)*1.02,IF(L279&lt;=24,(L279-17)*1.02,0))),0)+IF(F279="EČneol",IF(L279=1,68,IF(L279=2,51.69,IF(L279=3,40.61,IF(L279=4,13,IF(L279=5,12,IF(L279=6,11,IF(L279=7,10,IF(L279=8,9,0)))))))))+IF(F279="EŽ",IF(L279=1,68,IF(L279=2,47.6,IF(L279=3,36,IF(L279=4,18,IF(L279=5,16.5,IF(L279=6,15,IF(L279=7,13.5,IF(L279=8,12,0))))))))+IF(L279&lt;=8,0,IF(L279&lt;=16,10,IF(L279&lt;=24,6,0)))-IF(L279&lt;=8,0,IF(L279&lt;=16,(L279-9)*0.34,IF(L279&lt;=24,(L279-17)*0.34,0))),0)+IF(F279="PT",IF(L279=1,68,IF(L279=2,52.08,IF(L279=3,41.28,IF(L279=4,24,IF(L279=5,22,IF(L279=6,20,IF(L279=7,18,IF(L279=8,16,0))))))))+IF(L279&lt;=8,0,IF(L279&lt;=16,13,IF(L279&lt;=24,9,IF(L279&lt;=32,4,0))))-IF(L279&lt;=8,0,IF(L279&lt;=16,(L279-9)*0.34,IF(L279&lt;=24,(L279-17)*0.34,IF(L279&lt;=32,(L279-25)*0.34,0)))),0)+IF(F279="JOŽ",IF(L279=1,85,IF(L279=2,59.5,IF(L279=3,45,IF(L279=4,32.5,IF(L279=5,30,IF(L279=6,27.5,IF(L279=7,25,IF(L279=8,22.5,0))))))))+IF(L279&lt;=8,0,IF(L279&lt;=16,19,IF(L279&lt;=24,13,0)))-IF(L279&lt;=8,0,IF(L279&lt;=16,(L279-9)*0.425,IF(L279&lt;=24,(L279-17)*0.425,0))),0)+IF(F279="JPČ",IF(L279=1,68,IF(L279=2,47.6,IF(L279=3,36,IF(L279=4,26,IF(L279=5,24,IF(L279=6,22,IF(L279=7,20,IF(L279=8,18,0))))))))+IF(L279&lt;=8,0,IF(L279&lt;=16,13,IF(L279&lt;=24,9,0)))-IF(L279&lt;=8,0,IF(L279&lt;=16,(L279-9)*0.34,IF(L279&lt;=24,(L279-17)*0.34,0))),0)+IF(F279="JEČ",IF(L279=1,34,IF(L279=2,26.04,IF(L279=3,20.6,IF(L279=4,12,IF(L279=5,11,IF(L279=6,10,IF(L279=7,9,IF(L279=8,8,0))))))))+IF(L279&lt;=8,0,IF(L279&lt;=16,6,0))-IF(L279&lt;=8,0,IF(L279&lt;=16,(L279-9)*0.17,0)),0)+IF(F279="JEOF",IF(L279=1,34,IF(L279=2,26.04,IF(L279=3,20.6,IF(L279=4,12,IF(L279=5,11,IF(L279=6,10,IF(L279=7,9,IF(L279=8,8,0))))))))+IF(L279&lt;=8,0,IF(L279&lt;=16,6,0))-IF(L279&lt;=8,0,IF(L279&lt;=16,(L279-9)*0.17,0)),0)+IF(F279="JnPČ",IF(L279=1,51,IF(L279=2,35.7,IF(L279=3,27,IF(L279=4,19.5,IF(L279=5,18,IF(L279=6,16.5,IF(L279=7,15,IF(L279=8,13.5,0))))))))+IF(L279&lt;=8,0,IF(L279&lt;=16,10,0))-IF(L279&lt;=8,0,IF(L279&lt;=16,(L279-9)*0.255,0)),0)+IF(F279="JnEČ",IF(L279=1,25.5,IF(L279=2,19.53,IF(L279=3,15.48,IF(L279=4,9,IF(L279=5,8.25,IF(L279=6,7.5,IF(L279=7,6.75,IF(L279=8,6,0))))))))+IF(L279&lt;=8,0,IF(L279&lt;=16,5,0))-IF(L279&lt;=8,0,IF(L279&lt;=16,(L279-9)*0.1275,0)),0)+IF(F279="JčPČ",IF(L279=1,21.25,IF(L279=2,14.5,IF(L279=3,11.5,IF(L279=4,7,IF(L279=5,6.5,IF(L279=6,6,IF(L279=7,5.5,IF(L279=8,5,0))))))))+IF(L279&lt;=8,0,IF(L279&lt;=16,4,0))-IF(L279&lt;=8,0,IF(L279&lt;=16,(L279-9)*0.10625,0)),0)+IF(F279="JčEČ",IF(L279=1,17,IF(L279=2,13.02,IF(L279=3,10.32,IF(L279=4,6,IF(L279=5,5.5,IF(L279=6,5,IF(L279=7,4.5,IF(L279=8,4,0))))))))+IF(L279&lt;=8,0,IF(L279&lt;=16,3,0))-IF(L279&lt;=8,0,IF(L279&lt;=16,(L279-9)*0.085,0)),0)+IF(F279="NEAK",IF(L279=1,11.48,IF(L279=2,8.79,IF(L279=3,6.97,IF(L279=4,4.05,IF(L279=5,3.71,IF(L279=6,3.38,IF(L279=7,3.04,IF(L279=8,2.7,0))))))))+IF(L279&lt;=8,0,IF(L279&lt;=16,2,IF(L279&lt;=24,1.3,0)))-IF(L279&lt;=8,0,IF(L279&lt;=16,(L279-9)*0.0574,IF(L279&lt;=24,(L279-17)*0.0574,0))),0))*IF(L279&lt;4,1,IF(OR(F279="PČ",F279="PŽ",F279="PT"),IF(J279&lt;32,J279/32,1),1))* IF(L279&lt;4,1,IF(OR(F279="EČ",F279="EŽ",F279="JOŽ",F279="JPČ",F279="NEAK"),IF(J279&lt;24,J279/24,1),1))*IF(L279&lt;4,1,IF(OR(F279="PČneol",F279="JEČ",F279="JEOF",F279="JnPČ",F279="JnEČ",F279="JčPČ",F279="JčEČ"),IF(J279&lt;16,J279/16,1),1))*IF(L279&lt;4,1,IF(F279="EČneol",IF(J279&lt;8,J279/8,1),1))</f>
        <v>0</v>
      </c>
      <c r="O279" s="12">
        <f t="shared" si="132"/>
        <v>0</v>
      </c>
      <c r="P279" s="5">
        <f t="shared" si="135"/>
        <v>0</v>
      </c>
      <c r="Q279" s="14">
        <f t="shared" si="137"/>
        <v>0</v>
      </c>
      <c r="R279" s="13">
        <f t="shared" si="138"/>
        <v>0</v>
      </c>
    </row>
    <row r="280" spans="1:18" ht="15" hidden="1" customHeight="1">
      <c r="A280" s="36">
        <v>10</v>
      </c>
      <c r="B280" s="36"/>
      <c r="C280" s="15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4">
        <f t="shared" ref="N280" si="139">(IF(F280="OŽ",IF(L280=1,612,IF(L280=2,473.76,IF(L280=3,380.16,IF(L280=4,201.6,IF(L280=5,187.2,IF(L280=6,172.8,IF(L280=7,165,IF(L280=8,160,0))))))))+IF(L280&lt;=8,0,IF(L280&lt;=16,153,IF(L280&lt;=24,120,IF(L280&lt;=32,89,IF(L280&lt;=48,58,0)))))-IF(L280&lt;=8,0,IF(L280&lt;=16,(L280-9)*3.06,IF(L280&lt;=24,(L280-17)*3.06,IF(L280&lt;=32,(L280-25)*3.06,IF(L280&lt;=48,(L280-33)*3.06,0))))),0)+IF(F280="PČ",IF(L280=1,449,IF(L280=2,314.6,IF(L280=3,238,IF(L280=4,172,IF(L280=5,159,IF(L280=6,145,IF(L280=7,132,IF(L280=8,119,0))))))))+IF(L280&lt;=8,0,IF(L280&lt;=16,88,IF(L280&lt;=24,55,IF(L280&lt;=32,22,0))))-IF(L280&lt;=8,0,IF(L280&lt;=16,(L280-9)*2.245,IF(L280&lt;=24,(L280-17)*2.245,IF(L280&lt;=32,(L280-25)*2.245,0)))),0)+IF(F280="PČneol",IF(L280=1,85,IF(L280=2,64.61,IF(L280=3,50.76,IF(L280=4,16.25,IF(L280=5,15,IF(L280=6,13.75,IF(L280=7,12.5,IF(L280=8,11.25,0))))))))+IF(L280&lt;=8,0,IF(L280&lt;=16,9,0))-IF(L280&lt;=8,0,IF(L280&lt;=16,(L280-9)*0.425,0)),0)+IF(F280="PŽ",IF(L280=1,85,IF(L280=2,59.5,IF(L280=3,45,IF(L280=4,32.5,IF(L280=5,30,IF(L280=6,27.5,IF(L280=7,25,IF(L280=8,22.5,0))))))))+IF(L280&lt;=8,0,IF(L280&lt;=16,19,IF(L280&lt;=24,13,IF(L280&lt;=32,8,0))))-IF(L280&lt;=8,0,IF(L280&lt;=16,(L280-9)*0.425,IF(L280&lt;=24,(L280-17)*0.425,IF(L280&lt;=32,(L280-25)*0.425,0)))),0)+IF(F280="EČ",IF(L280=1,204,IF(L280=2,156.24,IF(L280=3,123.84,IF(L280=4,72,IF(L280=5,66,IF(L280=6,60,IF(L280=7,54,IF(L280=8,48,0))))))))+IF(L280&lt;=8,0,IF(L280&lt;=16,40,IF(L280&lt;=24,25,0)))-IF(L280&lt;=8,0,IF(L280&lt;=16,(L280-9)*1.02,IF(L280&lt;=24,(L280-17)*1.02,0))),0)+IF(F280="EČneol",IF(L280=1,68,IF(L280=2,51.69,IF(L280=3,40.61,IF(L280=4,13,IF(L280=5,12,IF(L280=6,11,IF(L280=7,10,IF(L280=8,9,0)))))))))+IF(F280="EŽ",IF(L280=1,68,IF(L280=2,47.6,IF(L280=3,36,IF(L280=4,18,IF(L280=5,16.5,IF(L280=6,15,IF(L280=7,13.5,IF(L280=8,12,0))))))))+IF(L280&lt;=8,0,IF(L280&lt;=16,10,IF(L280&lt;=24,6,0)))-IF(L280&lt;=8,0,IF(L280&lt;=16,(L280-9)*0.34,IF(L280&lt;=24,(L280-17)*0.34,0))),0)+IF(F280="PT",IF(L280=1,68,IF(L280=2,52.08,IF(L280=3,41.28,IF(L280=4,24,IF(L280=5,22,IF(L280=6,20,IF(L280=7,18,IF(L280=8,16,0))))))))+IF(L280&lt;=8,0,IF(L280&lt;=16,13,IF(L280&lt;=24,9,IF(L280&lt;=32,4,0))))-IF(L280&lt;=8,0,IF(L280&lt;=16,(L280-9)*0.34,IF(L280&lt;=24,(L280-17)*0.34,IF(L280&lt;=32,(L280-25)*0.34,0)))),0)+IF(F280="JOŽ",IF(L280=1,85,IF(L280=2,59.5,IF(L280=3,45,IF(L280=4,32.5,IF(L280=5,30,IF(L280=6,27.5,IF(L280=7,25,IF(L280=8,22.5,0))))))))+IF(L280&lt;=8,0,IF(L280&lt;=16,19,IF(L280&lt;=24,13,0)))-IF(L280&lt;=8,0,IF(L280&lt;=16,(L280-9)*0.425,IF(L280&lt;=24,(L280-17)*0.425,0))),0)+IF(F280="JPČ",IF(L280=1,68,IF(L280=2,47.6,IF(L280=3,36,IF(L280=4,26,IF(L280=5,24,IF(L280=6,22,IF(L280=7,20,IF(L280=8,18,0))))))))+IF(L280&lt;=8,0,IF(L280&lt;=16,13,IF(L280&lt;=24,9,0)))-IF(L280&lt;=8,0,IF(L280&lt;=16,(L280-9)*0.34,IF(L280&lt;=24,(L280-17)*0.34,0))),0)+IF(F280="JEČ",IF(L280=1,34,IF(L280=2,26.04,IF(L280=3,20.6,IF(L280=4,12,IF(L280=5,11,IF(L280=6,10,IF(L280=7,9,IF(L280=8,8,0))))))))+IF(L280&lt;=8,0,IF(L280&lt;=16,6,0))-IF(L280&lt;=8,0,IF(L280&lt;=16,(L280-9)*0.17,0)),0)+IF(F280="JEOF",IF(L280=1,34,IF(L280=2,26.04,IF(L280=3,20.6,IF(L280=4,12,IF(L280=5,11,IF(L280=6,10,IF(L280=7,9,IF(L280=8,8,0))))))))+IF(L280&lt;=8,0,IF(L280&lt;=16,6,0))-IF(L280&lt;=8,0,IF(L280&lt;=16,(L280-9)*0.17,0)),0)+IF(F280="JnPČ",IF(L280=1,51,IF(L280=2,35.7,IF(L280=3,27,IF(L280=4,19.5,IF(L280=5,18,IF(L280=6,16.5,IF(L280=7,15,IF(L280=8,13.5,0))))))))+IF(L280&lt;=8,0,IF(L280&lt;=16,10,0))-IF(L280&lt;=8,0,IF(L280&lt;=16,(L280-9)*0.255,0)),0)+IF(F280="JnEČ",IF(L280=1,25.5,IF(L280=2,19.53,IF(L280=3,15.48,IF(L280=4,9,IF(L280=5,8.25,IF(L280=6,7.5,IF(L280=7,6.75,IF(L280=8,6,0))))))))+IF(L280&lt;=8,0,IF(L280&lt;=16,5,0))-IF(L280&lt;=8,0,IF(L280&lt;=16,(L280-9)*0.1275,0)),0)+IF(F280="JčPČ",IF(L280=1,21.25,IF(L280=2,14.5,IF(L280=3,11.5,IF(L280=4,7,IF(L280=5,6.5,IF(L280=6,6,IF(L280=7,5.5,IF(L280=8,5,0))))))))+IF(L280&lt;=8,0,IF(L280&lt;=16,4,0))-IF(L280&lt;=8,0,IF(L280&lt;=16,(L280-9)*0.10625,0)),0)+IF(F280="JčEČ",IF(L280=1,17,IF(L280=2,13.02,IF(L280=3,10.32,IF(L280=4,6,IF(L280=5,5.5,IF(L280=6,5,IF(L280=7,4.5,IF(L280=8,4,0))))))))+IF(L280&lt;=8,0,IF(L280&lt;=16,3,0))-IF(L280&lt;=8,0,IF(L280&lt;=16,(L280-9)*0.085,0)),0)+IF(F280="NEAK",IF(L280=1,11.48,IF(L280=2,8.79,IF(L280=3,6.97,IF(L280=4,4.05,IF(L280=5,3.71,IF(L280=6,3.38,IF(L280=7,3.04,IF(L280=8,2.7,0))))))))+IF(L280&lt;=8,0,IF(L280&lt;=16,2,IF(L280&lt;=24,1.3,0)))-IF(L280&lt;=8,0,IF(L280&lt;=16,(L280-9)*0.0574,IF(L280&lt;=24,(L280-17)*0.0574,0))),0))*IF(L280&lt;4,1,IF(OR(F280="PČ",F280="PŽ",F280="PT"),IF(J280&lt;32,J280/32,1),1))* IF(L280&lt;4,1,IF(OR(F280="EČ",F280="EŽ",F280="JOŽ",F280="JPČ",F280="NEAK"),IF(J280&lt;24,J280/24,1),1))*IF(L280&lt;4,1,IF(OR(F280="PČneol",F280="JEČ",F280="JEOF",F280="JnPČ",F280="JnEČ",F280="JčPČ",F280="JčEČ"),IF(J280&lt;16,J280/16,1),1))*IF(L280&lt;4,1,IF(F280="EČneol",IF(J280&lt;8,J280/8,1),1))</f>
        <v>0</v>
      </c>
      <c r="O280" s="12">
        <f t="shared" si="132"/>
        <v>0</v>
      </c>
      <c r="P280" s="5">
        <f t="shared" si="135"/>
        <v>0</v>
      </c>
      <c r="Q280" s="14">
        <f t="shared" si="137"/>
        <v>0</v>
      </c>
      <c r="R280" s="13">
        <f t="shared" si="138"/>
        <v>0</v>
      </c>
    </row>
    <row r="281" spans="1:18" ht="15" customHeight="1">
      <c r="A281" s="67" t="s">
        <v>3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9"/>
      <c r="R281" s="13">
        <f>SUM(R271:R280)</f>
        <v>0</v>
      </c>
    </row>
    <row r="282" spans="1:18" ht="15" customHeight="1">
      <c r="A282" s="65" t="s">
        <v>187</v>
      </c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37"/>
      <c r="R282" s="11"/>
    </row>
    <row r="283" spans="1:18" ht="15" customHeight="1">
      <c r="A283" s="65" t="s">
        <v>1</v>
      </c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37"/>
      <c r="R283" s="11"/>
    </row>
    <row r="284" spans="1:18" ht="15" customHeight="1">
      <c r="A284" s="65" t="s">
        <v>189</v>
      </c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37"/>
      <c r="R284" s="11"/>
    </row>
    <row r="285" spans="1:18" ht="15" customHeight="1">
      <c r="A285" s="36">
        <v>1</v>
      </c>
      <c r="B285" s="36" t="s">
        <v>114</v>
      </c>
      <c r="C285" s="15" t="s">
        <v>115</v>
      </c>
      <c r="D285" s="36" t="s">
        <v>101</v>
      </c>
      <c r="E285" s="36">
        <v>1</v>
      </c>
      <c r="F285" s="36" t="s">
        <v>137</v>
      </c>
      <c r="G285" s="36">
        <v>1</v>
      </c>
      <c r="H285" s="36" t="s">
        <v>103</v>
      </c>
      <c r="I285" s="36"/>
      <c r="J285" s="36">
        <v>15</v>
      </c>
      <c r="K285" s="36">
        <v>13</v>
      </c>
      <c r="L285" s="36">
        <v>14</v>
      </c>
      <c r="M285" s="36" t="s">
        <v>108</v>
      </c>
      <c r="N285" s="4">
        <f>(IF(F285="OŽ",IF(L285=1,612,IF(L285=2,473.76,IF(L285=3,380.16,IF(L285=4,201.6,IF(L285=5,187.2,IF(L285=6,172.8,IF(L285=7,165,IF(L285=8,160,0))))))))+IF(L285&lt;=8,0,IF(L285&lt;=16,153,IF(L285&lt;=24,120,IF(L285&lt;=32,89,IF(L285&lt;=48,58,0)))))-IF(L285&lt;=8,0,IF(L285&lt;=16,(L285-9)*3.06,IF(L285&lt;=24,(L285-17)*3.06,IF(L285&lt;=32,(L285-25)*3.06,IF(L285&lt;=48,(L285-33)*3.06,0))))),0)+IF(F285="PČ",IF(L285=1,449,IF(L285=2,314.6,IF(L285=3,238,IF(L285=4,172,IF(L285=5,159,IF(L285=6,145,IF(L285=7,132,IF(L285=8,119,0))))))))+IF(L285&lt;=8,0,IF(L285&lt;=16,88,IF(L285&lt;=24,55,IF(L285&lt;=32,22,0))))-IF(L285&lt;=8,0,IF(L285&lt;=16,(L285-9)*2.245,IF(L285&lt;=24,(L285-17)*2.245,IF(L285&lt;=32,(L285-25)*2.245,0)))),0)+IF(F285="PČneol",IF(L285=1,85,IF(L285=2,64.61,IF(L285=3,50.76,IF(L285=4,16.25,IF(L285=5,15,IF(L285=6,13.75,IF(L285=7,12.5,IF(L285=8,11.25,0))))))))+IF(L285&lt;=8,0,IF(L285&lt;=16,9,0))-IF(L285&lt;=8,0,IF(L285&lt;=16,(L285-9)*0.425,0)),0)+IF(F285="PŽ",IF(L285=1,85,IF(L285=2,59.5,IF(L285=3,45,IF(L285=4,32.5,IF(L285=5,30,IF(L285=6,27.5,IF(L285=7,25,IF(L285=8,22.5,0))))))))+IF(L285&lt;=8,0,IF(L285&lt;=16,19,IF(L285&lt;=24,13,IF(L285&lt;=32,8,0))))-IF(L285&lt;=8,0,IF(L285&lt;=16,(L285-9)*0.425,IF(L285&lt;=24,(L285-17)*0.425,IF(L285&lt;=32,(L285-25)*0.425,0)))),0)+IF(F285="EČ",IF(L285=1,204,IF(L285=2,156.24,IF(L285=3,123.84,IF(L285=4,72,IF(L285=5,66,IF(L285=6,60,IF(L285=7,54,IF(L285=8,48,0))))))))+IF(L285&lt;=8,0,IF(L285&lt;=16,40,IF(L285&lt;=24,25,0)))-IF(L285&lt;=8,0,IF(L285&lt;=16,(L285-9)*1.02,IF(L285&lt;=24,(L285-17)*1.02,0))),0)+IF(F285="EČneol",IF(L285=1,68,IF(L285=2,51.69,IF(L285=3,40.61,IF(L285=4,13,IF(L285=5,12,IF(L285=6,11,IF(L285=7,10,IF(L285=8,9,0)))))))))+IF(F285="EŽ",IF(L285=1,68,IF(L285=2,47.6,IF(L285=3,36,IF(L285=4,18,IF(L285=5,16.5,IF(L285=6,15,IF(L285=7,13.5,IF(L285=8,12,0))))))))+IF(L285&lt;=8,0,IF(L285&lt;=16,10,IF(L285&lt;=24,6,0)))-IF(L285&lt;=8,0,IF(L285&lt;=16,(L285-9)*0.34,IF(L285&lt;=24,(L285-17)*0.34,0))),0)+IF(F285="PT",IF(L285=1,68,IF(L285=2,52.08,IF(L285=3,41.28,IF(L285=4,24,IF(L285=5,22,IF(L285=6,20,IF(L285=7,18,IF(L285=8,16,0))))))))+IF(L285&lt;=8,0,IF(L285&lt;=16,13,IF(L285&lt;=24,9,IF(L285&lt;=32,4,0))))-IF(L285&lt;=8,0,IF(L285&lt;=16,(L285-9)*0.34,IF(L285&lt;=24,(L285-17)*0.34,IF(L285&lt;=32,(L285-25)*0.34,0)))),0)+IF(F285="JOŽ",IF(L285=1,85,IF(L285=2,59.5,IF(L285=3,45,IF(L285=4,32.5,IF(L285=5,30,IF(L285=6,27.5,IF(L285=7,25,IF(L285=8,22.5,0))))))))+IF(L285&lt;=8,0,IF(L285&lt;=16,19,IF(L285&lt;=24,13,0)))-IF(L285&lt;=8,0,IF(L285&lt;=16,(L285-9)*0.425,IF(L285&lt;=24,(L285-17)*0.425,0))),0)+IF(F285="JPČ",IF(L285=1,68,IF(L285=2,47.6,IF(L285=3,36,IF(L285=4,26,IF(L285=5,24,IF(L285=6,22,IF(L285=7,20,IF(L285=8,18,0))))))))+IF(L285&lt;=8,0,IF(L285&lt;=16,13,IF(L285&lt;=24,9,0)))-IF(L285&lt;=8,0,IF(L285&lt;=16,(L285-9)*0.34,IF(L285&lt;=24,(L285-17)*0.34,0))),0)+IF(F285="JEČ",IF(L285=1,34,IF(L285=2,26.04,IF(L285=3,20.6,IF(L285=4,12,IF(L285=5,11,IF(L285=6,10,IF(L285=7,9,IF(L285=8,8,0))))))))+IF(L285&lt;=8,0,IF(L285&lt;=16,6,0))-IF(L285&lt;=8,0,IF(L285&lt;=16,(L285-9)*0.17,0)),0)+IF(F285="JEOF",IF(L285=1,34,IF(L285=2,26.04,IF(L285=3,20.6,IF(L285=4,12,IF(L285=5,11,IF(L285=6,10,IF(L285=7,9,IF(L285=8,8,0))))))))+IF(L285&lt;=8,0,IF(L285&lt;=16,6,0))-IF(L285&lt;=8,0,IF(L285&lt;=16,(L285-9)*0.17,0)),0)+IF(F285="JnPČ",IF(L285=1,51,IF(L285=2,35.7,IF(L285=3,27,IF(L285=4,19.5,IF(L285=5,18,IF(L285=6,16.5,IF(L285=7,15,IF(L285=8,13.5,0))))))))+IF(L285&lt;=8,0,IF(L285&lt;=16,10,0))-IF(L285&lt;=8,0,IF(L285&lt;=16,(L285-9)*0.255,0)),0)+IF(F285="JnEČ",IF(L285=1,25.5,IF(L285=2,19.53,IF(L285=3,15.48,IF(L285=4,9,IF(L285=5,8.25,IF(L285=6,7.5,IF(L285=7,6.75,IF(L285=8,6,0))))))))+IF(L285&lt;=8,0,IF(L285&lt;=16,5,0))-IF(L285&lt;=8,0,IF(L285&lt;=16,(L285-9)*0.1275,0)),0)+IF(F285="JčPČ",IF(L285=1,21.25,IF(L285=2,14.5,IF(L285=3,11.5,IF(L285=4,7,IF(L285=5,6.5,IF(L285=6,6,IF(L285=7,5.5,IF(L285=8,5,0))))))))+IF(L285&lt;=8,0,IF(L285&lt;=16,4,0))-IF(L285&lt;=8,0,IF(L285&lt;=16,(L285-9)*0.10625,0)),0)+IF(F285="JčEČ",IF(L285=1,17,IF(L285=2,13.02,IF(L285=3,10.32,IF(L285=4,6,IF(L285=5,5.5,IF(L285=6,5,IF(L285=7,4.5,IF(L285=8,4,0))))))))+IF(L285&lt;=8,0,IF(L285&lt;=16,3,0))-IF(L285&lt;=8,0,IF(L285&lt;=16,(L285-9)*0.085,0)),0)+IF(F285="NEAK",IF(L285=1,11.48,IF(L285=2,8.79,IF(L285=3,6.97,IF(L285=4,4.05,IF(L285=5,3.71,IF(L285=6,3.38,IF(L285=7,3.04,IF(L285=8,2.7,0))))))))+IF(L285&lt;=8,0,IF(L285&lt;=16,2,IF(L285&lt;=24,1.3,0)))-IF(L285&lt;=8,0,IF(L285&lt;=16,(L285-9)*0.0574,IF(L285&lt;=24,(L285-17)*0.0574,0))),0))*IF(L285&lt;4,1,IF(OR(F285="PČ",F285="PŽ",F285="PT"),IF(J285&lt;32,J285/32,1),1))* IF(L285&lt;4,1,IF(OR(F285="EČ",F285="EŽ",F285="JOŽ",F285="JPČ",F285="NEAK"),IF(J285&lt;24,J285/24,1),1))*IF(L285&lt;4,1,IF(OR(F285="PČneol",F285="JEČ",F285="JEOF",F285="JnPČ",F285="JnEČ",F285="JčPČ",F285="JčEČ"),IF(J285&lt;16,J285/16,1),1))*IF(L285&lt;4,1,IF(F285="EČneol",IF(J285&lt;8,J285/8,1),1))</f>
        <v>4.828125</v>
      </c>
      <c r="O285" s="12">
        <f t="shared" ref="O285:O294" si="140">IF(F285="OŽ",N285,IF(H285="Ne",IF(J285*0.3&lt;=J285-L285,N285,0),IF(J285*0.1&lt;=J285-L285,N285,0)))</f>
        <v>0</v>
      </c>
      <c r="P285" s="5">
        <f>IF(O285=0,0,IF(F285="OŽ",IF(L285&gt;47,0,IF(J285&gt;47,(48-L285)*1.836,((48-L285)-(48-J285))*1.836)),0)+IF(F285="PČ",IF(L285&gt;31,0,IF(J285&gt;31,(32-L285)*1.347,((32-L285)-(32-J285))*1.347)),0)+ IF(F285="PČneol",IF(L285&gt;15,0,IF(J285&gt;15,(16-L285)*0.255,((16-L285)-(16-J285))*0.255)),0)+IF(F285="PŽ",IF(L285&gt;31,0,IF(J285&gt;31,(32-L285)*0.255,((32-L285)-(32-J285))*0.255)),0)+IF(F285="EČ",IF(L285&gt;23,0,IF(J285&gt;23,(24-L285)*0.612,((24-L285)-(24-J285))*0.612)),0)+IF(F285="EČneol",IF(L285&gt;7,0,IF(J285&gt;7,(8-L285)*0.204,((8-L285)-(8-J285))*0.204)),0)+IF(F285="EŽ",IF(L285&gt;23,0,IF(J285&gt;23,(24-L285)*0.204,((24-L285)-(24-J285))*0.204)),0)+IF(F285="PT",IF(L285&gt;31,0,IF(J285&gt;31,(32-L285)*0.204,((32-L285)-(32-J285))*0.204)),0)+IF(F285="JOŽ",IF(L285&gt;23,0,IF(J285&gt;23,(24-L285)*0.255,((24-L285)-(24-J285))*0.255)),0)+IF(F285="JPČ",IF(L285&gt;23,0,IF(J285&gt;23,(24-L285)*0.204,((24-L285)-(24-J285))*0.204)),0)+IF(F285="JEČ",IF(L285&gt;15,0,IF(J285&gt;15,(16-L285)*0.102,((16-L285)-(16-J285))*0.102)),0)+IF(F285="JEOF",IF(L285&gt;15,0,IF(J285&gt;15,(16-L285)*0.102,((16-L285)-(16-J285))*0.102)),0)+IF(F285="JnPČ",IF(L285&gt;15,0,IF(J285&gt;15,(16-L285)*0.153,((16-L285)-(16-J285))*0.153)),0)+IF(F285="JnEČ",IF(L285&gt;15,0,IF(J285&gt;15,(16-L285)*0.0765,((16-L285)-(16-J285))*0.0765)),0)+IF(F285="JčPČ",IF(L285&gt;15,0,IF(J285&gt;15,(16-L285)*0.06375,((16-L285)-(16-J285))*0.06375)),0)+IF(F285="JčEČ",IF(L285&gt;15,0,IF(J285&gt;15,(16-L285)*0.051,((16-L285)-(16-J285))*0.051)),0)+IF(F285="NEAK",IF(L285&gt;23,0,IF(J285&gt;23,(24-L285)*0.03444,((24-L285)-(24-J285))*0.03444)),0))</f>
        <v>0</v>
      </c>
      <c r="Q285" s="14">
        <f>IF(ISERROR(P285*100/N285),0,(P285*100/N285))</f>
        <v>0</v>
      </c>
      <c r="R285" s="13">
        <f t="shared" ref="R285:R291" si="141">IF(Q285&lt;=30,O285+P285,O285+O285*0.3)*IF(G285=1,0.4,IF(G285=2,0.75,IF(G285="1 (kas 4 m. 1 k. nerengiamos)",0.52,1)))*IF(D285="olimpinė",1,IF(M285="Ne",0.5,1))*IF(D285="olimpinė",1,IF(J285&lt;8,0,1))*E285*IF(D285="olimpinė",1,IF(K285&lt;16,0,1))*IF(I285&lt;=1,1,1/I285)*IF(OR(A16="Lietuvos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86" spans="1:18" ht="15" customHeight="1">
      <c r="A286" s="36">
        <v>2</v>
      </c>
      <c r="B286" s="36" t="s">
        <v>114</v>
      </c>
      <c r="C286" s="15" t="s">
        <v>115</v>
      </c>
      <c r="D286" s="36" t="s">
        <v>101</v>
      </c>
      <c r="E286" s="36">
        <v>1</v>
      </c>
      <c r="F286" s="36" t="s">
        <v>137</v>
      </c>
      <c r="G286" s="36">
        <v>1</v>
      </c>
      <c r="H286" s="36" t="s">
        <v>103</v>
      </c>
      <c r="I286" s="36"/>
      <c r="J286" s="36">
        <v>15</v>
      </c>
      <c r="K286" s="36">
        <v>13</v>
      </c>
      <c r="L286" s="36">
        <v>12</v>
      </c>
      <c r="M286" s="36" t="s">
        <v>108</v>
      </c>
      <c r="N286" s="4">
        <f t="shared" ref="N286:N292" si="142">(IF(F286="OŽ",IF(L286=1,612,IF(L286=2,473.76,IF(L286=3,380.16,IF(L286=4,201.6,IF(L286=5,187.2,IF(L286=6,172.8,IF(L286=7,165,IF(L286=8,160,0))))))))+IF(L286&lt;=8,0,IF(L286&lt;=16,153,IF(L286&lt;=24,120,IF(L286&lt;=32,89,IF(L286&lt;=48,58,0)))))-IF(L286&lt;=8,0,IF(L286&lt;=16,(L286-9)*3.06,IF(L286&lt;=24,(L286-17)*3.06,IF(L286&lt;=32,(L286-25)*3.06,IF(L286&lt;=48,(L286-33)*3.06,0))))),0)+IF(F286="PČ",IF(L286=1,449,IF(L286=2,314.6,IF(L286=3,238,IF(L286=4,172,IF(L286=5,159,IF(L286=6,145,IF(L286=7,132,IF(L286=8,119,0))))))))+IF(L286&lt;=8,0,IF(L286&lt;=16,88,IF(L286&lt;=24,55,IF(L286&lt;=32,22,0))))-IF(L286&lt;=8,0,IF(L286&lt;=16,(L286-9)*2.245,IF(L286&lt;=24,(L286-17)*2.245,IF(L286&lt;=32,(L286-25)*2.245,0)))),0)+IF(F286="PČneol",IF(L286=1,85,IF(L286=2,64.61,IF(L286=3,50.76,IF(L286=4,16.25,IF(L286=5,15,IF(L286=6,13.75,IF(L286=7,12.5,IF(L286=8,11.25,0))))))))+IF(L286&lt;=8,0,IF(L286&lt;=16,9,0))-IF(L286&lt;=8,0,IF(L286&lt;=16,(L286-9)*0.425,0)),0)+IF(F286="PŽ",IF(L286=1,85,IF(L286=2,59.5,IF(L286=3,45,IF(L286=4,32.5,IF(L286=5,30,IF(L286=6,27.5,IF(L286=7,25,IF(L286=8,22.5,0))))))))+IF(L286&lt;=8,0,IF(L286&lt;=16,19,IF(L286&lt;=24,13,IF(L286&lt;=32,8,0))))-IF(L286&lt;=8,0,IF(L286&lt;=16,(L286-9)*0.425,IF(L286&lt;=24,(L286-17)*0.425,IF(L286&lt;=32,(L286-25)*0.425,0)))),0)+IF(F286="EČ",IF(L286=1,204,IF(L286=2,156.24,IF(L286=3,123.84,IF(L286=4,72,IF(L286=5,66,IF(L286=6,60,IF(L286=7,54,IF(L286=8,48,0))))))))+IF(L286&lt;=8,0,IF(L286&lt;=16,40,IF(L286&lt;=24,25,0)))-IF(L286&lt;=8,0,IF(L286&lt;=16,(L286-9)*1.02,IF(L286&lt;=24,(L286-17)*1.02,0))),0)+IF(F286="EČneol",IF(L286=1,68,IF(L286=2,51.69,IF(L286=3,40.61,IF(L286=4,13,IF(L286=5,12,IF(L286=6,11,IF(L286=7,10,IF(L286=8,9,0)))))))))+IF(F286="EŽ",IF(L286=1,68,IF(L286=2,47.6,IF(L286=3,36,IF(L286=4,18,IF(L286=5,16.5,IF(L286=6,15,IF(L286=7,13.5,IF(L286=8,12,0))))))))+IF(L286&lt;=8,0,IF(L286&lt;=16,10,IF(L286&lt;=24,6,0)))-IF(L286&lt;=8,0,IF(L286&lt;=16,(L286-9)*0.34,IF(L286&lt;=24,(L286-17)*0.34,0))),0)+IF(F286="PT",IF(L286=1,68,IF(L286=2,52.08,IF(L286=3,41.28,IF(L286=4,24,IF(L286=5,22,IF(L286=6,20,IF(L286=7,18,IF(L286=8,16,0))))))))+IF(L286&lt;=8,0,IF(L286&lt;=16,13,IF(L286&lt;=24,9,IF(L286&lt;=32,4,0))))-IF(L286&lt;=8,0,IF(L286&lt;=16,(L286-9)*0.34,IF(L286&lt;=24,(L286-17)*0.34,IF(L286&lt;=32,(L286-25)*0.34,0)))),0)+IF(F286="JOŽ",IF(L286=1,85,IF(L286=2,59.5,IF(L286=3,45,IF(L286=4,32.5,IF(L286=5,30,IF(L286=6,27.5,IF(L286=7,25,IF(L286=8,22.5,0))))))))+IF(L286&lt;=8,0,IF(L286&lt;=16,19,IF(L286&lt;=24,13,0)))-IF(L286&lt;=8,0,IF(L286&lt;=16,(L286-9)*0.425,IF(L286&lt;=24,(L286-17)*0.425,0))),0)+IF(F286="JPČ",IF(L286=1,68,IF(L286=2,47.6,IF(L286=3,36,IF(L286=4,26,IF(L286=5,24,IF(L286=6,22,IF(L286=7,20,IF(L286=8,18,0))))))))+IF(L286&lt;=8,0,IF(L286&lt;=16,13,IF(L286&lt;=24,9,0)))-IF(L286&lt;=8,0,IF(L286&lt;=16,(L286-9)*0.34,IF(L286&lt;=24,(L286-17)*0.34,0))),0)+IF(F286="JEČ",IF(L286=1,34,IF(L286=2,26.04,IF(L286=3,20.6,IF(L286=4,12,IF(L286=5,11,IF(L286=6,10,IF(L286=7,9,IF(L286=8,8,0))))))))+IF(L286&lt;=8,0,IF(L286&lt;=16,6,0))-IF(L286&lt;=8,0,IF(L286&lt;=16,(L286-9)*0.17,0)),0)+IF(F286="JEOF",IF(L286=1,34,IF(L286=2,26.04,IF(L286=3,20.6,IF(L286=4,12,IF(L286=5,11,IF(L286=6,10,IF(L286=7,9,IF(L286=8,8,0))))))))+IF(L286&lt;=8,0,IF(L286&lt;=16,6,0))-IF(L286&lt;=8,0,IF(L286&lt;=16,(L286-9)*0.17,0)),0)+IF(F286="JnPČ",IF(L286=1,51,IF(L286=2,35.7,IF(L286=3,27,IF(L286=4,19.5,IF(L286=5,18,IF(L286=6,16.5,IF(L286=7,15,IF(L286=8,13.5,0))))))))+IF(L286&lt;=8,0,IF(L286&lt;=16,10,0))-IF(L286&lt;=8,0,IF(L286&lt;=16,(L286-9)*0.255,0)),0)+IF(F286="JnEČ",IF(L286=1,25.5,IF(L286=2,19.53,IF(L286=3,15.48,IF(L286=4,9,IF(L286=5,8.25,IF(L286=6,7.5,IF(L286=7,6.75,IF(L286=8,6,0))))))))+IF(L286&lt;=8,0,IF(L286&lt;=16,5,0))-IF(L286&lt;=8,0,IF(L286&lt;=16,(L286-9)*0.1275,0)),0)+IF(F286="JčPČ",IF(L286=1,21.25,IF(L286=2,14.5,IF(L286=3,11.5,IF(L286=4,7,IF(L286=5,6.5,IF(L286=6,6,IF(L286=7,5.5,IF(L286=8,5,0))))))))+IF(L286&lt;=8,0,IF(L286&lt;=16,4,0))-IF(L286&lt;=8,0,IF(L286&lt;=16,(L286-9)*0.10625,0)),0)+IF(F286="JčEČ",IF(L286=1,17,IF(L286=2,13.02,IF(L286=3,10.32,IF(L286=4,6,IF(L286=5,5.5,IF(L286=6,5,IF(L286=7,4.5,IF(L286=8,4,0))))))))+IF(L286&lt;=8,0,IF(L286&lt;=16,3,0))-IF(L286&lt;=8,0,IF(L286&lt;=16,(L286-9)*0.085,0)),0)+IF(F286="NEAK",IF(L286=1,11.48,IF(L286=2,8.79,IF(L286=3,6.97,IF(L286=4,4.05,IF(L286=5,3.71,IF(L286=6,3.38,IF(L286=7,3.04,IF(L286=8,2.7,0))))))))+IF(L286&lt;=8,0,IF(L286&lt;=16,2,IF(L286&lt;=24,1.3,0)))-IF(L286&lt;=8,0,IF(L286&lt;=16,(L286-9)*0.0574,IF(L286&lt;=24,(L286-17)*0.0574,0))),0))*IF(L286&lt;4,1,IF(OR(F286="PČ",F286="PŽ",F286="PT"),IF(J286&lt;32,J286/32,1),1))* IF(L286&lt;4,1,IF(OR(F286="EČ",F286="EŽ",F286="JOŽ",F286="JPČ",F286="NEAK"),IF(J286&lt;24,J286/24,1),1))*IF(L286&lt;4,1,IF(OR(F286="PČneol",F286="JEČ",F286="JEOF",F286="JnPČ",F286="JnEČ",F286="JčPČ",F286="JčEČ"),IF(J286&lt;16,J286/16,1),1))*IF(L286&lt;4,1,IF(F286="EČneol",IF(J286&lt;8,J286/8,1),1))</f>
        <v>5.1468750000000005</v>
      </c>
      <c r="O286" s="12">
        <f t="shared" si="140"/>
        <v>0</v>
      </c>
      <c r="P286" s="5">
        <f t="shared" ref="P286:P294" si="143">IF(O286=0,0,IF(F286="OŽ",IF(L286&gt;47,0,IF(J286&gt;47,(48-L286)*1.836,((48-L286)-(48-J286))*1.836)),0)+IF(F286="PČ",IF(L286&gt;31,0,IF(J286&gt;31,(32-L286)*1.347,((32-L286)-(32-J286))*1.347)),0)+ IF(F286="PČneol",IF(L286&gt;15,0,IF(J286&gt;15,(16-L286)*0.255,((16-L286)-(16-J286))*0.255)),0)+IF(F286="PŽ",IF(L286&gt;31,0,IF(J286&gt;31,(32-L286)*0.255,((32-L286)-(32-J286))*0.255)),0)+IF(F286="EČ",IF(L286&gt;23,0,IF(J286&gt;23,(24-L286)*0.612,((24-L286)-(24-J286))*0.612)),0)+IF(F286="EČneol",IF(L286&gt;7,0,IF(J286&gt;7,(8-L286)*0.204,((8-L286)-(8-J286))*0.204)),0)+IF(F286="EŽ",IF(L286&gt;23,0,IF(J286&gt;23,(24-L286)*0.204,((24-L286)-(24-J286))*0.204)),0)+IF(F286="PT",IF(L286&gt;31,0,IF(J286&gt;31,(32-L286)*0.204,((32-L286)-(32-J286))*0.204)),0)+IF(F286="JOŽ",IF(L286&gt;23,0,IF(J286&gt;23,(24-L286)*0.255,((24-L286)-(24-J286))*0.255)),0)+IF(F286="JPČ",IF(L286&gt;23,0,IF(J286&gt;23,(24-L286)*0.204,((24-L286)-(24-J286))*0.204)),0)+IF(F286="JEČ",IF(L286&gt;15,0,IF(J286&gt;15,(16-L286)*0.102,((16-L286)-(16-J286))*0.102)),0)+IF(F286="JEOF",IF(L286&gt;15,0,IF(J286&gt;15,(16-L286)*0.102,((16-L286)-(16-J286))*0.102)),0)+IF(F286="JnPČ",IF(L286&gt;15,0,IF(J286&gt;15,(16-L286)*0.153,((16-L286)-(16-J286))*0.153)),0)+IF(F286="JnEČ",IF(L286&gt;15,0,IF(J286&gt;15,(16-L286)*0.0765,((16-L286)-(16-J286))*0.0765)),0)+IF(F286="JčPČ",IF(L286&gt;15,0,IF(J286&gt;15,(16-L286)*0.06375,((16-L286)-(16-J286))*0.06375)),0)+IF(F286="JčEČ",IF(L286&gt;15,0,IF(J286&gt;15,(16-L286)*0.051,((16-L286)-(16-J286))*0.051)),0)+IF(F286="NEAK",IF(L286&gt;23,0,IF(J286&gt;23,(24-L286)*0.03444,((24-L286)-(24-J286))*0.03444)),0))</f>
        <v>0</v>
      </c>
      <c r="Q286" s="14">
        <f t="shared" ref="Q286" si="144">IF(ISERROR(P286*100/N286),0,(P286*100/N286))</f>
        <v>0</v>
      </c>
      <c r="R286" s="13">
        <f t="shared" si="141"/>
        <v>0</v>
      </c>
    </row>
    <row r="287" spans="1:18" ht="15" customHeight="1">
      <c r="A287" s="36">
        <v>3</v>
      </c>
      <c r="B287" s="36" t="s">
        <v>114</v>
      </c>
      <c r="C287" s="15" t="s">
        <v>115</v>
      </c>
      <c r="D287" s="36" t="s">
        <v>104</v>
      </c>
      <c r="E287" s="36">
        <v>1</v>
      </c>
      <c r="F287" s="36" t="s">
        <v>137</v>
      </c>
      <c r="G287" s="36">
        <v>1</v>
      </c>
      <c r="H287" s="36" t="s">
        <v>103</v>
      </c>
      <c r="I287" s="36"/>
      <c r="J287" s="36">
        <v>15</v>
      </c>
      <c r="K287" s="36">
        <v>13</v>
      </c>
      <c r="L287" s="36">
        <v>13</v>
      </c>
      <c r="M287" s="36" t="s">
        <v>108</v>
      </c>
      <c r="N287" s="4">
        <f t="shared" si="142"/>
        <v>4.9875000000000007</v>
      </c>
      <c r="O287" s="12">
        <f t="shared" si="140"/>
        <v>0</v>
      </c>
      <c r="P287" s="5">
        <f t="shared" si="143"/>
        <v>0</v>
      </c>
      <c r="Q287" s="14">
        <f>IF(ISERROR(P287*100/N287),0,(P287*100/N287))</f>
        <v>0</v>
      </c>
      <c r="R287" s="13">
        <f t="shared" si="141"/>
        <v>0</v>
      </c>
    </row>
    <row r="288" spans="1:18" ht="15" customHeight="1">
      <c r="A288" s="36">
        <v>4</v>
      </c>
      <c r="B288" s="36" t="s">
        <v>121</v>
      </c>
      <c r="C288" s="15" t="s">
        <v>100</v>
      </c>
      <c r="D288" s="36" t="s">
        <v>101</v>
      </c>
      <c r="E288" s="36">
        <v>1</v>
      </c>
      <c r="F288" s="36" t="s">
        <v>137</v>
      </c>
      <c r="G288" s="36">
        <v>1</v>
      </c>
      <c r="H288" s="36" t="s">
        <v>103</v>
      </c>
      <c r="I288" s="36"/>
      <c r="J288" s="36">
        <v>17</v>
      </c>
      <c r="K288" s="36">
        <v>11</v>
      </c>
      <c r="L288" s="36">
        <v>17</v>
      </c>
      <c r="M288" s="36" t="s">
        <v>108</v>
      </c>
      <c r="N288" s="4">
        <f t="shared" si="142"/>
        <v>0</v>
      </c>
      <c r="O288" s="12">
        <f t="shared" si="140"/>
        <v>0</v>
      </c>
      <c r="P288" s="5">
        <f t="shared" si="143"/>
        <v>0</v>
      </c>
      <c r="Q288" s="14">
        <f t="shared" ref="Q288:Q294" si="145">IF(ISERROR(P288*100/N288),0,(P288*100/N288))</f>
        <v>0</v>
      </c>
      <c r="R288" s="13">
        <f t="shared" si="141"/>
        <v>0</v>
      </c>
    </row>
    <row r="289" spans="1:18" ht="15" customHeight="1">
      <c r="A289" s="36">
        <v>5</v>
      </c>
      <c r="B289" s="36" t="s">
        <v>121</v>
      </c>
      <c r="C289" s="15" t="s">
        <v>100</v>
      </c>
      <c r="D289" s="36" t="s">
        <v>101</v>
      </c>
      <c r="E289" s="36">
        <v>1</v>
      </c>
      <c r="F289" s="36" t="s">
        <v>137</v>
      </c>
      <c r="G289" s="36">
        <v>1</v>
      </c>
      <c r="H289" s="36" t="s">
        <v>103</v>
      </c>
      <c r="I289" s="36"/>
      <c r="J289" s="36">
        <v>17</v>
      </c>
      <c r="K289" s="36">
        <v>11</v>
      </c>
      <c r="L289" s="36">
        <v>14</v>
      </c>
      <c r="M289" s="36" t="s">
        <v>108</v>
      </c>
      <c r="N289" s="4">
        <f t="shared" si="142"/>
        <v>5.15</v>
      </c>
      <c r="O289" s="12">
        <f t="shared" si="140"/>
        <v>0</v>
      </c>
      <c r="P289" s="5">
        <f t="shared" si="143"/>
        <v>0</v>
      </c>
      <c r="Q289" s="14">
        <f t="shared" si="145"/>
        <v>0</v>
      </c>
      <c r="R289" s="13">
        <f t="shared" si="141"/>
        <v>0</v>
      </c>
    </row>
    <row r="290" spans="1:18" ht="15" customHeight="1">
      <c r="A290" s="36">
        <v>6</v>
      </c>
      <c r="B290" s="36" t="s">
        <v>121</v>
      </c>
      <c r="C290" s="15" t="s">
        <v>100</v>
      </c>
      <c r="D290" s="36" t="s">
        <v>104</v>
      </c>
      <c r="E290" s="36">
        <v>1</v>
      </c>
      <c r="F290" s="36" t="s">
        <v>137</v>
      </c>
      <c r="G290" s="36">
        <v>1</v>
      </c>
      <c r="H290" s="36" t="s">
        <v>103</v>
      </c>
      <c r="I290" s="36"/>
      <c r="J290" s="36">
        <v>17</v>
      </c>
      <c r="K290" s="36">
        <v>11</v>
      </c>
      <c r="L290" s="36">
        <v>14</v>
      </c>
      <c r="M290" s="36" t="s">
        <v>108</v>
      </c>
      <c r="N290" s="4">
        <f t="shared" si="142"/>
        <v>5.15</v>
      </c>
      <c r="O290" s="12">
        <f t="shared" si="140"/>
        <v>0</v>
      </c>
      <c r="P290" s="5">
        <f t="shared" si="143"/>
        <v>0</v>
      </c>
      <c r="Q290" s="14">
        <f t="shared" si="145"/>
        <v>0</v>
      </c>
      <c r="R290" s="13">
        <f t="shared" si="141"/>
        <v>0</v>
      </c>
    </row>
    <row r="291" spans="1:18" ht="15" customHeight="1">
      <c r="A291" s="36">
        <v>7</v>
      </c>
      <c r="B291" s="36" t="s">
        <v>122</v>
      </c>
      <c r="C291" s="15" t="s">
        <v>131</v>
      </c>
      <c r="D291" s="36" t="s">
        <v>101</v>
      </c>
      <c r="E291" s="36">
        <v>1</v>
      </c>
      <c r="F291" s="36" t="s">
        <v>137</v>
      </c>
      <c r="G291" s="36">
        <v>1</v>
      </c>
      <c r="H291" s="36" t="s">
        <v>103</v>
      </c>
      <c r="I291" s="36"/>
      <c r="J291" s="36">
        <v>12</v>
      </c>
      <c r="K291" s="36">
        <v>11</v>
      </c>
      <c r="L291" s="36">
        <v>9</v>
      </c>
      <c r="M291" s="36" t="s">
        <v>108</v>
      </c>
      <c r="N291" s="4">
        <f t="shared" si="142"/>
        <v>4.5</v>
      </c>
      <c r="O291" s="12">
        <f t="shared" si="140"/>
        <v>0</v>
      </c>
      <c r="P291" s="5">
        <f t="shared" si="143"/>
        <v>0</v>
      </c>
      <c r="Q291" s="14">
        <f t="shared" si="145"/>
        <v>0</v>
      </c>
      <c r="R291" s="13">
        <f t="shared" si="141"/>
        <v>0</v>
      </c>
    </row>
    <row r="292" spans="1:18" ht="15" customHeight="1">
      <c r="A292" s="36">
        <v>8</v>
      </c>
      <c r="B292" s="36" t="s">
        <v>122</v>
      </c>
      <c r="C292" s="15" t="s">
        <v>131</v>
      </c>
      <c r="D292" s="36" t="s">
        <v>101</v>
      </c>
      <c r="E292" s="36">
        <v>1</v>
      </c>
      <c r="F292" s="36" t="s">
        <v>137</v>
      </c>
      <c r="G292" s="36">
        <v>1</v>
      </c>
      <c r="H292" s="36" t="s">
        <v>103</v>
      </c>
      <c r="I292" s="36"/>
      <c r="J292" s="36">
        <v>12</v>
      </c>
      <c r="K292" s="36">
        <v>11</v>
      </c>
      <c r="L292" s="36">
        <v>10</v>
      </c>
      <c r="M292" s="36" t="s">
        <v>108</v>
      </c>
      <c r="N292" s="4">
        <f t="shared" si="142"/>
        <v>4.3725000000000005</v>
      </c>
      <c r="O292" s="12">
        <f t="shared" si="140"/>
        <v>0</v>
      </c>
      <c r="P292" s="5">
        <f t="shared" si="143"/>
        <v>0</v>
      </c>
      <c r="Q292" s="14">
        <f t="shared" si="145"/>
        <v>0</v>
      </c>
      <c r="R292" s="13">
        <f t="shared" ref="R292:R294" si="146">IF(Q292&lt;=30,O292+P292,O292+O292*0.3)*IF(G292=1,0.4,IF(G292=2,0.75,IF(G292="1 (kas 4 m. 1 k. nerengiamos)",0.52,1)))*IF(D292="olimpinė",1,IF(M292="Ne",0.5,1))*IF(D292="olimpinė",1,IF(J292&lt;8,0,1))*E292*IF(D292="olimpinė",1,IF(K292&lt;16,0,1))*IF(I292&lt;=1,1,1/I292)*IF(OR(A282="Lietuvos lengvosios atletikos federacija",A282="Lietuvos šaudymo sporto sąjunga"),1.01,1)*IF(OR(A282="Lietuvos dviračių sporto federacija",A282="Lietuvos biatlono federacija",A282=" Lietuvos nacionalinė slidinėjimo asociacija"),1.03,1)*IF(OR(A282="Lietuvos baidarių ir kanojų irklavimo federacija",A282="Lietuvos buriuotojų sąjunga",A282="Lietuvos irklavimo federacija"),1.04,1)*IF(OR(A282="Lietuvos aeroklubas",A282="Lietuvos automobilių sporto federacija",A282="Lietuvos motociklų sporto federacija",A282="Lietuvos motorlaivių federacija",A282="Lietuvos žirginio sporto federacija"),1.09,1)</f>
        <v>0</v>
      </c>
    </row>
    <row r="293" spans="1:18" ht="15" customHeight="1">
      <c r="A293" s="36">
        <v>9</v>
      </c>
      <c r="B293" s="36" t="s">
        <v>122</v>
      </c>
      <c r="C293" s="15" t="s">
        <v>131</v>
      </c>
      <c r="D293" s="36" t="s">
        <v>104</v>
      </c>
      <c r="E293" s="36">
        <v>1</v>
      </c>
      <c r="F293" s="36" t="s">
        <v>137</v>
      </c>
      <c r="G293" s="36">
        <v>1</v>
      </c>
      <c r="H293" s="36" t="s">
        <v>103</v>
      </c>
      <c r="I293" s="36"/>
      <c r="J293" s="36">
        <v>12</v>
      </c>
      <c r="K293" s="36">
        <v>11</v>
      </c>
      <c r="L293" s="36">
        <v>10</v>
      </c>
      <c r="M293" s="36" t="s">
        <v>108</v>
      </c>
      <c r="N293" s="4">
        <f>(IF(F293="OŽ",IF(L293=1,612,IF(L293=2,473.76,IF(L293=3,380.16,IF(L293=4,201.6,IF(L293=5,187.2,IF(L293=6,172.8,IF(L293=7,165,IF(L293=8,160,0))))))))+IF(L293&lt;=8,0,IF(L293&lt;=16,153,IF(L293&lt;=24,120,IF(L293&lt;=32,89,IF(L293&lt;=48,58,0)))))-IF(L293&lt;=8,0,IF(L293&lt;=16,(L293-9)*3.06,IF(L293&lt;=24,(L293-17)*3.06,IF(L293&lt;=32,(L293-25)*3.06,IF(L293&lt;=48,(L293-33)*3.06,0))))),0)+IF(F293="PČ",IF(L293=1,449,IF(L293=2,314.6,IF(L293=3,238,IF(L293=4,172,IF(L293=5,159,IF(L293=6,145,IF(L293=7,132,IF(L293=8,119,0))))))))+IF(L293&lt;=8,0,IF(L293&lt;=16,88,IF(L293&lt;=24,55,IF(L293&lt;=32,22,0))))-IF(L293&lt;=8,0,IF(L293&lt;=16,(L293-9)*2.245,IF(L293&lt;=24,(L293-17)*2.245,IF(L293&lt;=32,(L293-25)*2.245,0)))),0)+IF(F293="PČneol",IF(L293=1,85,IF(L293=2,64.61,IF(L293=3,50.76,IF(L293=4,16.25,IF(L293=5,15,IF(L293=6,13.75,IF(L293=7,12.5,IF(L293=8,11.25,0))))))))+IF(L293&lt;=8,0,IF(L293&lt;=16,9,0))-IF(L293&lt;=8,0,IF(L293&lt;=16,(L293-9)*0.425,0)),0)+IF(F293="PŽ",IF(L293=1,85,IF(L293=2,59.5,IF(L293=3,45,IF(L293=4,32.5,IF(L293=5,30,IF(L293=6,27.5,IF(L293=7,25,IF(L293=8,22.5,0))))))))+IF(L293&lt;=8,0,IF(L293&lt;=16,19,IF(L293&lt;=24,13,IF(L293&lt;=32,8,0))))-IF(L293&lt;=8,0,IF(L293&lt;=16,(L293-9)*0.425,IF(L293&lt;=24,(L293-17)*0.425,IF(L293&lt;=32,(L293-25)*0.425,0)))),0)+IF(F293="EČ",IF(L293=1,204,IF(L293=2,156.24,IF(L293=3,123.84,IF(L293=4,72,IF(L293=5,66,IF(L293=6,60,IF(L293=7,54,IF(L293=8,48,0))))))))+IF(L293&lt;=8,0,IF(L293&lt;=16,40,IF(L293&lt;=24,25,0)))-IF(L293&lt;=8,0,IF(L293&lt;=16,(L293-9)*1.02,IF(L293&lt;=24,(L293-17)*1.02,0))),0)+IF(F293="EČneol",IF(L293=1,68,IF(L293=2,51.69,IF(L293=3,40.61,IF(L293=4,13,IF(L293=5,12,IF(L293=6,11,IF(L293=7,10,IF(L293=8,9,0)))))))))+IF(F293="EŽ",IF(L293=1,68,IF(L293=2,47.6,IF(L293=3,36,IF(L293=4,18,IF(L293=5,16.5,IF(L293=6,15,IF(L293=7,13.5,IF(L293=8,12,0))))))))+IF(L293&lt;=8,0,IF(L293&lt;=16,10,IF(L293&lt;=24,6,0)))-IF(L293&lt;=8,0,IF(L293&lt;=16,(L293-9)*0.34,IF(L293&lt;=24,(L293-17)*0.34,0))),0)+IF(F293="PT",IF(L293=1,68,IF(L293=2,52.08,IF(L293=3,41.28,IF(L293=4,24,IF(L293=5,22,IF(L293=6,20,IF(L293=7,18,IF(L293=8,16,0))))))))+IF(L293&lt;=8,0,IF(L293&lt;=16,13,IF(L293&lt;=24,9,IF(L293&lt;=32,4,0))))-IF(L293&lt;=8,0,IF(L293&lt;=16,(L293-9)*0.34,IF(L293&lt;=24,(L293-17)*0.34,IF(L293&lt;=32,(L293-25)*0.34,0)))),0)+IF(F293="JOŽ",IF(L293=1,85,IF(L293=2,59.5,IF(L293=3,45,IF(L293=4,32.5,IF(L293=5,30,IF(L293=6,27.5,IF(L293=7,25,IF(L293=8,22.5,0))))))))+IF(L293&lt;=8,0,IF(L293&lt;=16,19,IF(L293&lt;=24,13,0)))-IF(L293&lt;=8,0,IF(L293&lt;=16,(L293-9)*0.425,IF(L293&lt;=24,(L293-17)*0.425,0))),0)+IF(F293="JPČ",IF(L293=1,68,IF(L293=2,47.6,IF(L293=3,36,IF(L293=4,26,IF(L293=5,24,IF(L293=6,22,IF(L293=7,20,IF(L293=8,18,0))))))))+IF(L293&lt;=8,0,IF(L293&lt;=16,13,IF(L293&lt;=24,9,0)))-IF(L293&lt;=8,0,IF(L293&lt;=16,(L293-9)*0.34,IF(L293&lt;=24,(L293-17)*0.34,0))),0)+IF(F293="JEČ",IF(L293=1,34,IF(L293=2,26.04,IF(L293=3,20.6,IF(L293=4,12,IF(L293=5,11,IF(L293=6,10,IF(L293=7,9,IF(L293=8,8,0))))))))+IF(L293&lt;=8,0,IF(L293&lt;=16,6,0))-IF(L293&lt;=8,0,IF(L293&lt;=16,(L293-9)*0.17,0)),0)+IF(F293="JEOF",IF(L293=1,34,IF(L293=2,26.04,IF(L293=3,20.6,IF(L293=4,12,IF(L293=5,11,IF(L293=6,10,IF(L293=7,9,IF(L293=8,8,0))))))))+IF(L293&lt;=8,0,IF(L293&lt;=16,6,0))-IF(L293&lt;=8,0,IF(L293&lt;=16,(L293-9)*0.17,0)),0)+IF(F293="JnPČ",IF(L293=1,51,IF(L293=2,35.7,IF(L293=3,27,IF(L293=4,19.5,IF(L293=5,18,IF(L293=6,16.5,IF(L293=7,15,IF(L293=8,13.5,0))))))))+IF(L293&lt;=8,0,IF(L293&lt;=16,10,0))-IF(L293&lt;=8,0,IF(L293&lt;=16,(L293-9)*0.255,0)),0)+IF(F293="JnEČ",IF(L293=1,25.5,IF(L293=2,19.53,IF(L293=3,15.48,IF(L293=4,9,IF(L293=5,8.25,IF(L293=6,7.5,IF(L293=7,6.75,IF(L293=8,6,0))))))))+IF(L293&lt;=8,0,IF(L293&lt;=16,5,0))-IF(L293&lt;=8,0,IF(L293&lt;=16,(L293-9)*0.1275,0)),0)+IF(F293="JčPČ",IF(L293=1,21.25,IF(L293=2,14.5,IF(L293=3,11.5,IF(L293=4,7,IF(L293=5,6.5,IF(L293=6,6,IF(L293=7,5.5,IF(L293=8,5,0))))))))+IF(L293&lt;=8,0,IF(L293&lt;=16,4,0))-IF(L293&lt;=8,0,IF(L293&lt;=16,(L293-9)*0.10625,0)),0)+IF(F293="JčEČ",IF(L293=1,17,IF(L293=2,13.02,IF(L293=3,10.32,IF(L293=4,6,IF(L293=5,5.5,IF(L293=6,5,IF(L293=7,4.5,IF(L293=8,4,0))))))))+IF(L293&lt;=8,0,IF(L293&lt;=16,3,0))-IF(L293&lt;=8,0,IF(L293&lt;=16,(L293-9)*0.085,0)),0)+IF(F293="NEAK",IF(L293=1,11.48,IF(L293=2,8.79,IF(L293=3,6.97,IF(L293=4,4.05,IF(L293=5,3.71,IF(L293=6,3.38,IF(L293=7,3.04,IF(L293=8,2.7,0))))))))+IF(L293&lt;=8,0,IF(L293&lt;=16,2,IF(L293&lt;=24,1.3,0)))-IF(L293&lt;=8,0,IF(L293&lt;=16,(L293-9)*0.0574,IF(L293&lt;=24,(L293-17)*0.0574,0))),0))*IF(L293&lt;4,1,IF(OR(F293="PČ",F293="PŽ",F293="PT"),IF(J293&lt;32,J293/32,1),1))* IF(L293&lt;4,1,IF(OR(F293="EČ",F293="EŽ",F293="JOŽ",F293="JPČ",F293="NEAK"),IF(J293&lt;24,J293/24,1),1))*IF(L293&lt;4,1,IF(OR(F293="PČneol",F293="JEČ",F293="JEOF",F293="JnPČ",F293="JnEČ",F293="JčPČ",F293="JčEČ"),IF(J293&lt;16,J293/16,1),1))*IF(L293&lt;4,1,IF(F293="EČneol",IF(J293&lt;8,J293/8,1),1))</f>
        <v>4.3725000000000005</v>
      </c>
      <c r="O293" s="12">
        <f t="shared" si="140"/>
        <v>0</v>
      </c>
      <c r="P293" s="5">
        <f t="shared" si="143"/>
        <v>0</v>
      </c>
      <c r="Q293" s="14">
        <f t="shared" si="145"/>
        <v>0</v>
      </c>
      <c r="R293" s="13">
        <f t="shared" si="146"/>
        <v>0</v>
      </c>
    </row>
    <row r="294" spans="1:18" ht="15" hidden="1" customHeight="1">
      <c r="A294" s="36">
        <v>10</v>
      </c>
      <c r="B294" s="36"/>
      <c r="C294" s="15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4">
        <f t="shared" ref="N294" si="147">(IF(F294="OŽ",IF(L294=1,612,IF(L294=2,473.76,IF(L294=3,380.16,IF(L294=4,201.6,IF(L294=5,187.2,IF(L294=6,172.8,IF(L294=7,165,IF(L294=8,160,0))))))))+IF(L294&lt;=8,0,IF(L294&lt;=16,153,IF(L294&lt;=24,120,IF(L294&lt;=32,89,IF(L294&lt;=48,58,0)))))-IF(L294&lt;=8,0,IF(L294&lt;=16,(L294-9)*3.06,IF(L294&lt;=24,(L294-17)*3.06,IF(L294&lt;=32,(L294-25)*3.06,IF(L294&lt;=48,(L294-33)*3.06,0))))),0)+IF(F294="PČ",IF(L294=1,449,IF(L294=2,314.6,IF(L294=3,238,IF(L294=4,172,IF(L294=5,159,IF(L294=6,145,IF(L294=7,132,IF(L294=8,119,0))))))))+IF(L294&lt;=8,0,IF(L294&lt;=16,88,IF(L294&lt;=24,55,IF(L294&lt;=32,22,0))))-IF(L294&lt;=8,0,IF(L294&lt;=16,(L294-9)*2.245,IF(L294&lt;=24,(L294-17)*2.245,IF(L294&lt;=32,(L294-25)*2.245,0)))),0)+IF(F294="PČneol",IF(L294=1,85,IF(L294=2,64.61,IF(L294=3,50.76,IF(L294=4,16.25,IF(L294=5,15,IF(L294=6,13.75,IF(L294=7,12.5,IF(L294=8,11.25,0))))))))+IF(L294&lt;=8,0,IF(L294&lt;=16,9,0))-IF(L294&lt;=8,0,IF(L294&lt;=16,(L294-9)*0.425,0)),0)+IF(F294="PŽ",IF(L294=1,85,IF(L294=2,59.5,IF(L294=3,45,IF(L294=4,32.5,IF(L294=5,30,IF(L294=6,27.5,IF(L294=7,25,IF(L294=8,22.5,0))))))))+IF(L294&lt;=8,0,IF(L294&lt;=16,19,IF(L294&lt;=24,13,IF(L294&lt;=32,8,0))))-IF(L294&lt;=8,0,IF(L294&lt;=16,(L294-9)*0.425,IF(L294&lt;=24,(L294-17)*0.425,IF(L294&lt;=32,(L294-25)*0.425,0)))),0)+IF(F294="EČ",IF(L294=1,204,IF(L294=2,156.24,IF(L294=3,123.84,IF(L294=4,72,IF(L294=5,66,IF(L294=6,60,IF(L294=7,54,IF(L294=8,48,0))))))))+IF(L294&lt;=8,0,IF(L294&lt;=16,40,IF(L294&lt;=24,25,0)))-IF(L294&lt;=8,0,IF(L294&lt;=16,(L294-9)*1.02,IF(L294&lt;=24,(L294-17)*1.02,0))),0)+IF(F294="EČneol",IF(L294=1,68,IF(L294=2,51.69,IF(L294=3,40.61,IF(L294=4,13,IF(L294=5,12,IF(L294=6,11,IF(L294=7,10,IF(L294=8,9,0)))))))))+IF(F294="EŽ",IF(L294=1,68,IF(L294=2,47.6,IF(L294=3,36,IF(L294=4,18,IF(L294=5,16.5,IF(L294=6,15,IF(L294=7,13.5,IF(L294=8,12,0))))))))+IF(L294&lt;=8,0,IF(L294&lt;=16,10,IF(L294&lt;=24,6,0)))-IF(L294&lt;=8,0,IF(L294&lt;=16,(L294-9)*0.34,IF(L294&lt;=24,(L294-17)*0.34,0))),0)+IF(F294="PT",IF(L294=1,68,IF(L294=2,52.08,IF(L294=3,41.28,IF(L294=4,24,IF(L294=5,22,IF(L294=6,20,IF(L294=7,18,IF(L294=8,16,0))))))))+IF(L294&lt;=8,0,IF(L294&lt;=16,13,IF(L294&lt;=24,9,IF(L294&lt;=32,4,0))))-IF(L294&lt;=8,0,IF(L294&lt;=16,(L294-9)*0.34,IF(L294&lt;=24,(L294-17)*0.34,IF(L294&lt;=32,(L294-25)*0.34,0)))),0)+IF(F294="JOŽ",IF(L294=1,85,IF(L294=2,59.5,IF(L294=3,45,IF(L294=4,32.5,IF(L294=5,30,IF(L294=6,27.5,IF(L294=7,25,IF(L294=8,22.5,0))))))))+IF(L294&lt;=8,0,IF(L294&lt;=16,19,IF(L294&lt;=24,13,0)))-IF(L294&lt;=8,0,IF(L294&lt;=16,(L294-9)*0.425,IF(L294&lt;=24,(L294-17)*0.425,0))),0)+IF(F294="JPČ",IF(L294=1,68,IF(L294=2,47.6,IF(L294=3,36,IF(L294=4,26,IF(L294=5,24,IF(L294=6,22,IF(L294=7,20,IF(L294=8,18,0))))))))+IF(L294&lt;=8,0,IF(L294&lt;=16,13,IF(L294&lt;=24,9,0)))-IF(L294&lt;=8,0,IF(L294&lt;=16,(L294-9)*0.34,IF(L294&lt;=24,(L294-17)*0.34,0))),0)+IF(F294="JEČ",IF(L294=1,34,IF(L294=2,26.04,IF(L294=3,20.6,IF(L294=4,12,IF(L294=5,11,IF(L294=6,10,IF(L294=7,9,IF(L294=8,8,0))))))))+IF(L294&lt;=8,0,IF(L294&lt;=16,6,0))-IF(L294&lt;=8,0,IF(L294&lt;=16,(L294-9)*0.17,0)),0)+IF(F294="JEOF",IF(L294=1,34,IF(L294=2,26.04,IF(L294=3,20.6,IF(L294=4,12,IF(L294=5,11,IF(L294=6,10,IF(L294=7,9,IF(L294=8,8,0))))))))+IF(L294&lt;=8,0,IF(L294&lt;=16,6,0))-IF(L294&lt;=8,0,IF(L294&lt;=16,(L294-9)*0.17,0)),0)+IF(F294="JnPČ",IF(L294=1,51,IF(L294=2,35.7,IF(L294=3,27,IF(L294=4,19.5,IF(L294=5,18,IF(L294=6,16.5,IF(L294=7,15,IF(L294=8,13.5,0))))))))+IF(L294&lt;=8,0,IF(L294&lt;=16,10,0))-IF(L294&lt;=8,0,IF(L294&lt;=16,(L294-9)*0.255,0)),0)+IF(F294="JnEČ",IF(L294=1,25.5,IF(L294=2,19.53,IF(L294=3,15.48,IF(L294=4,9,IF(L294=5,8.25,IF(L294=6,7.5,IF(L294=7,6.75,IF(L294=8,6,0))))))))+IF(L294&lt;=8,0,IF(L294&lt;=16,5,0))-IF(L294&lt;=8,0,IF(L294&lt;=16,(L294-9)*0.1275,0)),0)+IF(F294="JčPČ",IF(L294=1,21.25,IF(L294=2,14.5,IF(L294=3,11.5,IF(L294=4,7,IF(L294=5,6.5,IF(L294=6,6,IF(L294=7,5.5,IF(L294=8,5,0))))))))+IF(L294&lt;=8,0,IF(L294&lt;=16,4,0))-IF(L294&lt;=8,0,IF(L294&lt;=16,(L294-9)*0.10625,0)),0)+IF(F294="JčEČ",IF(L294=1,17,IF(L294=2,13.02,IF(L294=3,10.32,IF(L294=4,6,IF(L294=5,5.5,IF(L294=6,5,IF(L294=7,4.5,IF(L294=8,4,0))))))))+IF(L294&lt;=8,0,IF(L294&lt;=16,3,0))-IF(L294&lt;=8,0,IF(L294&lt;=16,(L294-9)*0.085,0)),0)+IF(F294="NEAK",IF(L294=1,11.48,IF(L294=2,8.79,IF(L294=3,6.97,IF(L294=4,4.05,IF(L294=5,3.71,IF(L294=6,3.38,IF(L294=7,3.04,IF(L294=8,2.7,0))))))))+IF(L294&lt;=8,0,IF(L294&lt;=16,2,IF(L294&lt;=24,1.3,0)))-IF(L294&lt;=8,0,IF(L294&lt;=16,(L294-9)*0.0574,IF(L294&lt;=24,(L294-17)*0.0574,0))),0))*IF(L294&lt;4,1,IF(OR(F294="PČ",F294="PŽ",F294="PT"),IF(J294&lt;32,J294/32,1),1))* IF(L294&lt;4,1,IF(OR(F294="EČ",F294="EŽ",F294="JOŽ",F294="JPČ",F294="NEAK"),IF(J294&lt;24,J294/24,1),1))*IF(L294&lt;4,1,IF(OR(F294="PČneol",F294="JEČ",F294="JEOF",F294="JnPČ",F294="JnEČ",F294="JčPČ",F294="JčEČ"),IF(J294&lt;16,J294/16,1),1))*IF(L294&lt;4,1,IF(F294="EČneol",IF(J294&lt;8,J294/8,1),1))</f>
        <v>0</v>
      </c>
      <c r="O294" s="12">
        <f t="shared" si="140"/>
        <v>0</v>
      </c>
      <c r="P294" s="5">
        <f t="shared" si="143"/>
        <v>0</v>
      </c>
      <c r="Q294" s="14">
        <f t="shared" si="145"/>
        <v>0</v>
      </c>
      <c r="R294" s="13">
        <f t="shared" si="146"/>
        <v>0</v>
      </c>
    </row>
    <row r="295" spans="1:18" ht="15" customHeight="1">
      <c r="A295" s="67" t="s">
        <v>3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9"/>
      <c r="R295" s="13">
        <f>SUM(R285:R294)</f>
        <v>0</v>
      </c>
    </row>
    <row r="296" spans="1:18" ht="15" customHeight="1">
      <c r="A296" s="65" t="s">
        <v>188</v>
      </c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37"/>
      <c r="R296" s="11"/>
    </row>
    <row r="297" spans="1:18" ht="15" customHeight="1">
      <c r="A297" s="65" t="s">
        <v>1</v>
      </c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37"/>
      <c r="R297" s="11"/>
    </row>
    <row r="298" spans="1:18" ht="15" customHeight="1">
      <c r="A298" s="65" t="s">
        <v>190</v>
      </c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37"/>
      <c r="R298" s="11"/>
    </row>
    <row r="299" spans="1:18" ht="15" customHeight="1">
      <c r="A299" s="36">
        <v>1</v>
      </c>
      <c r="B299" s="36" t="s">
        <v>165</v>
      </c>
      <c r="C299" s="15" t="s">
        <v>146</v>
      </c>
      <c r="D299" s="36" t="s">
        <v>101</v>
      </c>
      <c r="E299" s="36">
        <v>1</v>
      </c>
      <c r="F299" s="36" t="s">
        <v>137</v>
      </c>
      <c r="G299" s="36">
        <v>1</v>
      </c>
      <c r="H299" s="36" t="s">
        <v>103</v>
      </c>
      <c r="I299" s="36"/>
      <c r="J299" s="36">
        <v>10</v>
      </c>
      <c r="K299" s="36">
        <v>9</v>
      </c>
      <c r="L299" s="36">
        <v>9</v>
      </c>
      <c r="M299" s="36" t="s">
        <v>108</v>
      </c>
      <c r="N299" s="4">
        <f>(IF(F299="OŽ",IF(L299=1,612,IF(L299=2,473.76,IF(L299=3,380.16,IF(L299=4,201.6,IF(L299=5,187.2,IF(L299=6,172.8,IF(L299=7,165,IF(L299=8,160,0))))))))+IF(L299&lt;=8,0,IF(L299&lt;=16,153,IF(L299&lt;=24,120,IF(L299&lt;=32,89,IF(L299&lt;=48,58,0)))))-IF(L299&lt;=8,0,IF(L299&lt;=16,(L299-9)*3.06,IF(L299&lt;=24,(L299-17)*3.06,IF(L299&lt;=32,(L299-25)*3.06,IF(L299&lt;=48,(L299-33)*3.06,0))))),0)+IF(F299="PČ",IF(L299=1,449,IF(L299=2,314.6,IF(L299=3,238,IF(L299=4,172,IF(L299=5,159,IF(L299=6,145,IF(L299=7,132,IF(L299=8,119,0))))))))+IF(L299&lt;=8,0,IF(L299&lt;=16,88,IF(L299&lt;=24,55,IF(L299&lt;=32,22,0))))-IF(L299&lt;=8,0,IF(L299&lt;=16,(L299-9)*2.245,IF(L299&lt;=24,(L299-17)*2.245,IF(L299&lt;=32,(L299-25)*2.245,0)))),0)+IF(F299="PČneol",IF(L299=1,85,IF(L299=2,64.61,IF(L299=3,50.76,IF(L299=4,16.25,IF(L299=5,15,IF(L299=6,13.75,IF(L299=7,12.5,IF(L299=8,11.25,0))))))))+IF(L299&lt;=8,0,IF(L299&lt;=16,9,0))-IF(L299&lt;=8,0,IF(L299&lt;=16,(L299-9)*0.425,0)),0)+IF(F299="PŽ",IF(L299=1,85,IF(L299=2,59.5,IF(L299=3,45,IF(L299=4,32.5,IF(L299=5,30,IF(L299=6,27.5,IF(L299=7,25,IF(L299=8,22.5,0))))))))+IF(L299&lt;=8,0,IF(L299&lt;=16,19,IF(L299&lt;=24,13,IF(L299&lt;=32,8,0))))-IF(L299&lt;=8,0,IF(L299&lt;=16,(L299-9)*0.425,IF(L299&lt;=24,(L299-17)*0.425,IF(L299&lt;=32,(L299-25)*0.425,0)))),0)+IF(F299="EČ",IF(L299=1,204,IF(L299=2,156.24,IF(L299=3,123.84,IF(L299=4,72,IF(L299=5,66,IF(L299=6,60,IF(L299=7,54,IF(L299=8,48,0))))))))+IF(L299&lt;=8,0,IF(L299&lt;=16,40,IF(L299&lt;=24,25,0)))-IF(L299&lt;=8,0,IF(L299&lt;=16,(L299-9)*1.02,IF(L299&lt;=24,(L299-17)*1.02,0))),0)+IF(F299="EČneol",IF(L299=1,68,IF(L299=2,51.69,IF(L299=3,40.61,IF(L299=4,13,IF(L299=5,12,IF(L299=6,11,IF(L299=7,10,IF(L299=8,9,0)))))))))+IF(F299="EŽ",IF(L299=1,68,IF(L299=2,47.6,IF(L299=3,36,IF(L299=4,18,IF(L299=5,16.5,IF(L299=6,15,IF(L299=7,13.5,IF(L299=8,12,0))))))))+IF(L299&lt;=8,0,IF(L299&lt;=16,10,IF(L299&lt;=24,6,0)))-IF(L299&lt;=8,0,IF(L299&lt;=16,(L299-9)*0.34,IF(L299&lt;=24,(L299-17)*0.34,0))),0)+IF(F299="PT",IF(L299=1,68,IF(L299=2,52.08,IF(L299=3,41.28,IF(L299=4,24,IF(L299=5,22,IF(L299=6,20,IF(L299=7,18,IF(L299=8,16,0))))))))+IF(L299&lt;=8,0,IF(L299&lt;=16,13,IF(L299&lt;=24,9,IF(L299&lt;=32,4,0))))-IF(L299&lt;=8,0,IF(L299&lt;=16,(L299-9)*0.34,IF(L299&lt;=24,(L299-17)*0.34,IF(L299&lt;=32,(L299-25)*0.34,0)))),0)+IF(F299="JOŽ",IF(L299=1,85,IF(L299=2,59.5,IF(L299=3,45,IF(L299=4,32.5,IF(L299=5,30,IF(L299=6,27.5,IF(L299=7,25,IF(L299=8,22.5,0))))))))+IF(L299&lt;=8,0,IF(L299&lt;=16,19,IF(L299&lt;=24,13,0)))-IF(L299&lt;=8,0,IF(L299&lt;=16,(L299-9)*0.425,IF(L299&lt;=24,(L299-17)*0.425,0))),0)+IF(F299="JPČ",IF(L299=1,68,IF(L299=2,47.6,IF(L299=3,36,IF(L299=4,26,IF(L299=5,24,IF(L299=6,22,IF(L299=7,20,IF(L299=8,18,0))))))))+IF(L299&lt;=8,0,IF(L299&lt;=16,13,IF(L299&lt;=24,9,0)))-IF(L299&lt;=8,0,IF(L299&lt;=16,(L299-9)*0.34,IF(L299&lt;=24,(L299-17)*0.34,0))),0)+IF(F299="JEČ",IF(L299=1,34,IF(L299=2,26.04,IF(L299=3,20.6,IF(L299=4,12,IF(L299=5,11,IF(L299=6,10,IF(L299=7,9,IF(L299=8,8,0))))))))+IF(L299&lt;=8,0,IF(L299&lt;=16,6,0))-IF(L299&lt;=8,0,IF(L299&lt;=16,(L299-9)*0.17,0)),0)+IF(F299="JEOF",IF(L299=1,34,IF(L299=2,26.04,IF(L299=3,20.6,IF(L299=4,12,IF(L299=5,11,IF(L299=6,10,IF(L299=7,9,IF(L299=8,8,0))))))))+IF(L299&lt;=8,0,IF(L299&lt;=16,6,0))-IF(L299&lt;=8,0,IF(L299&lt;=16,(L299-9)*0.17,0)),0)+IF(F299="JnPČ",IF(L299=1,51,IF(L299=2,35.7,IF(L299=3,27,IF(L299=4,19.5,IF(L299=5,18,IF(L299=6,16.5,IF(L299=7,15,IF(L299=8,13.5,0))))))))+IF(L299&lt;=8,0,IF(L299&lt;=16,10,0))-IF(L299&lt;=8,0,IF(L299&lt;=16,(L299-9)*0.255,0)),0)+IF(F299="JnEČ",IF(L299=1,25.5,IF(L299=2,19.53,IF(L299=3,15.48,IF(L299=4,9,IF(L299=5,8.25,IF(L299=6,7.5,IF(L299=7,6.75,IF(L299=8,6,0))))))))+IF(L299&lt;=8,0,IF(L299&lt;=16,5,0))-IF(L299&lt;=8,0,IF(L299&lt;=16,(L299-9)*0.1275,0)),0)+IF(F299="JčPČ",IF(L299=1,21.25,IF(L299=2,14.5,IF(L299=3,11.5,IF(L299=4,7,IF(L299=5,6.5,IF(L299=6,6,IF(L299=7,5.5,IF(L299=8,5,0))))))))+IF(L299&lt;=8,0,IF(L299&lt;=16,4,0))-IF(L299&lt;=8,0,IF(L299&lt;=16,(L299-9)*0.10625,0)),0)+IF(F299="JčEČ",IF(L299=1,17,IF(L299=2,13.02,IF(L299=3,10.32,IF(L299=4,6,IF(L299=5,5.5,IF(L299=6,5,IF(L299=7,4.5,IF(L299=8,4,0))))))))+IF(L299&lt;=8,0,IF(L299&lt;=16,3,0))-IF(L299&lt;=8,0,IF(L299&lt;=16,(L299-9)*0.085,0)),0)+IF(F299="NEAK",IF(L299=1,11.48,IF(L299=2,8.79,IF(L299=3,6.97,IF(L299=4,4.05,IF(L299=5,3.71,IF(L299=6,3.38,IF(L299=7,3.04,IF(L299=8,2.7,0))))))))+IF(L299&lt;=8,0,IF(L299&lt;=16,2,IF(L299&lt;=24,1.3,0)))-IF(L299&lt;=8,0,IF(L299&lt;=16,(L299-9)*0.0574,IF(L299&lt;=24,(L299-17)*0.0574,0))),0))*IF(L299&lt;4,1,IF(OR(F299="PČ",F299="PŽ",F299="PT"),IF(J299&lt;32,J299/32,1),1))* IF(L299&lt;4,1,IF(OR(F299="EČ",F299="EŽ",F299="JOŽ",F299="JPČ",F299="NEAK"),IF(J299&lt;24,J299/24,1),1))*IF(L299&lt;4,1,IF(OR(F299="PČneol",F299="JEČ",F299="JEOF",F299="JnPČ",F299="JnEČ",F299="JčPČ",F299="JčEČ"),IF(J299&lt;16,J299/16,1),1))*IF(L299&lt;4,1,IF(F299="EČneol",IF(J299&lt;8,J299/8,1),1))</f>
        <v>3.75</v>
      </c>
      <c r="O299" s="12">
        <f t="shared" ref="O299:O317" si="148">IF(F299="OŽ",N299,IF(H299="Ne",IF(J299*0.3&lt;=J299-L299,N299,0),IF(J299*0.1&lt;=J299-L299,N299,0)))</f>
        <v>0</v>
      </c>
      <c r="P299" s="5">
        <f>IF(O299=0,0,IF(F299="OŽ",IF(L299&gt;47,0,IF(J299&gt;47,(48-L299)*1.836,((48-L299)-(48-J299))*1.836)),0)+IF(F299="PČ",IF(L299&gt;31,0,IF(J299&gt;31,(32-L299)*1.347,((32-L299)-(32-J299))*1.347)),0)+ IF(F299="PČneol",IF(L299&gt;15,0,IF(J299&gt;15,(16-L299)*0.255,((16-L299)-(16-J299))*0.255)),0)+IF(F299="PŽ",IF(L299&gt;31,0,IF(J299&gt;31,(32-L299)*0.255,((32-L299)-(32-J299))*0.255)),0)+IF(F299="EČ",IF(L299&gt;23,0,IF(J299&gt;23,(24-L299)*0.612,((24-L299)-(24-J299))*0.612)),0)+IF(F299="EČneol",IF(L299&gt;7,0,IF(J299&gt;7,(8-L299)*0.204,((8-L299)-(8-J299))*0.204)),0)+IF(F299="EŽ",IF(L299&gt;23,0,IF(J299&gt;23,(24-L299)*0.204,((24-L299)-(24-J299))*0.204)),0)+IF(F299="PT",IF(L299&gt;31,0,IF(J299&gt;31,(32-L299)*0.204,((32-L299)-(32-J299))*0.204)),0)+IF(F299="JOŽ",IF(L299&gt;23,0,IF(J299&gt;23,(24-L299)*0.255,((24-L299)-(24-J299))*0.255)),0)+IF(F299="JPČ",IF(L299&gt;23,0,IF(J299&gt;23,(24-L299)*0.204,((24-L299)-(24-J299))*0.204)),0)+IF(F299="JEČ",IF(L299&gt;15,0,IF(J299&gt;15,(16-L299)*0.102,((16-L299)-(16-J299))*0.102)),0)+IF(F299="JEOF",IF(L299&gt;15,0,IF(J299&gt;15,(16-L299)*0.102,((16-L299)-(16-J299))*0.102)),0)+IF(F299="JnPČ",IF(L299&gt;15,0,IF(J299&gt;15,(16-L299)*0.153,((16-L299)-(16-J299))*0.153)),0)+IF(F299="JnEČ",IF(L299&gt;15,0,IF(J299&gt;15,(16-L299)*0.0765,((16-L299)-(16-J299))*0.0765)),0)+IF(F299="JčPČ",IF(L299&gt;15,0,IF(J299&gt;15,(16-L299)*0.06375,((16-L299)-(16-J299))*0.06375)),0)+IF(F299="JčEČ",IF(L299&gt;15,0,IF(J299&gt;15,(16-L299)*0.051,((16-L299)-(16-J299))*0.051)),0)+IF(F299="NEAK",IF(L299&gt;23,0,IF(J299&gt;23,(24-L299)*0.03444,((24-L299)-(24-J299))*0.03444)),0))</f>
        <v>0</v>
      </c>
      <c r="Q299" s="14">
        <f>IF(ISERROR(P299*100/N299),0,(P299*100/N299))</f>
        <v>0</v>
      </c>
      <c r="R299" s="13">
        <f>IF(Q299&lt;=30,O299+P299,O299+O299*0.3)*IF(G299=1,0.4,IF(G299=2,0.75,IF(G299="1 (kas 4 m. 1 k. nerengiamos)",0.52,1)))*IF(D299="olimpinė",1,IF(M299="Ne",0.5,1))*IF(D299="olimpinė",1,IF(J299&lt;8,0,1))*E299*IF(D299="olimpinė",1,IF(K299&lt;16,0,1))*IF(I299&lt;=1,1,1/I299)*IF(OR(A16="Lietuvos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300" spans="1:18" ht="15" customHeight="1">
      <c r="A300" s="36">
        <v>2</v>
      </c>
      <c r="B300" s="36" t="s">
        <v>165</v>
      </c>
      <c r="C300" s="15" t="s">
        <v>146</v>
      </c>
      <c r="D300" s="36" t="s">
        <v>101</v>
      </c>
      <c r="E300" s="36">
        <v>1</v>
      </c>
      <c r="F300" s="36" t="s">
        <v>137</v>
      </c>
      <c r="G300" s="36">
        <v>1</v>
      </c>
      <c r="H300" s="36" t="s">
        <v>103</v>
      </c>
      <c r="I300" s="36"/>
      <c r="J300" s="36">
        <v>10</v>
      </c>
      <c r="K300" s="36">
        <v>9</v>
      </c>
      <c r="L300" s="36">
        <v>8</v>
      </c>
      <c r="M300" s="36" t="s">
        <v>108</v>
      </c>
      <c r="N300" s="4">
        <f t="shared" ref="N300:N315" si="149">(IF(F300="OŽ",IF(L300=1,612,IF(L300=2,473.76,IF(L300=3,380.16,IF(L300=4,201.6,IF(L300=5,187.2,IF(L300=6,172.8,IF(L300=7,165,IF(L300=8,160,0))))))))+IF(L300&lt;=8,0,IF(L300&lt;=16,153,IF(L300&lt;=24,120,IF(L300&lt;=32,89,IF(L300&lt;=48,58,0)))))-IF(L300&lt;=8,0,IF(L300&lt;=16,(L300-9)*3.06,IF(L300&lt;=24,(L300-17)*3.06,IF(L300&lt;=32,(L300-25)*3.06,IF(L300&lt;=48,(L300-33)*3.06,0))))),0)+IF(F300="PČ",IF(L300=1,449,IF(L300=2,314.6,IF(L300=3,238,IF(L300=4,172,IF(L300=5,159,IF(L300=6,145,IF(L300=7,132,IF(L300=8,119,0))))))))+IF(L300&lt;=8,0,IF(L300&lt;=16,88,IF(L300&lt;=24,55,IF(L300&lt;=32,22,0))))-IF(L300&lt;=8,0,IF(L300&lt;=16,(L300-9)*2.245,IF(L300&lt;=24,(L300-17)*2.245,IF(L300&lt;=32,(L300-25)*2.245,0)))),0)+IF(F300="PČneol",IF(L300=1,85,IF(L300=2,64.61,IF(L300=3,50.76,IF(L300=4,16.25,IF(L300=5,15,IF(L300=6,13.75,IF(L300=7,12.5,IF(L300=8,11.25,0))))))))+IF(L300&lt;=8,0,IF(L300&lt;=16,9,0))-IF(L300&lt;=8,0,IF(L300&lt;=16,(L300-9)*0.425,0)),0)+IF(F300="PŽ",IF(L300=1,85,IF(L300=2,59.5,IF(L300=3,45,IF(L300=4,32.5,IF(L300=5,30,IF(L300=6,27.5,IF(L300=7,25,IF(L300=8,22.5,0))))))))+IF(L300&lt;=8,0,IF(L300&lt;=16,19,IF(L300&lt;=24,13,IF(L300&lt;=32,8,0))))-IF(L300&lt;=8,0,IF(L300&lt;=16,(L300-9)*0.425,IF(L300&lt;=24,(L300-17)*0.425,IF(L300&lt;=32,(L300-25)*0.425,0)))),0)+IF(F300="EČ",IF(L300=1,204,IF(L300=2,156.24,IF(L300=3,123.84,IF(L300=4,72,IF(L300=5,66,IF(L300=6,60,IF(L300=7,54,IF(L300=8,48,0))))))))+IF(L300&lt;=8,0,IF(L300&lt;=16,40,IF(L300&lt;=24,25,0)))-IF(L300&lt;=8,0,IF(L300&lt;=16,(L300-9)*1.02,IF(L300&lt;=24,(L300-17)*1.02,0))),0)+IF(F300="EČneol",IF(L300=1,68,IF(L300=2,51.69,IF(L300=3,40.61,IF(L300=4,13,IF(L300=5,12,IF(L300=6,11,IF(L300=7,10,IF(L300=8,9,0)))))))))+IF(F300="EŽ",IF(L300=1,68,IF(L300=2,47.6,IF(L300=3,36,IF(L300=4,18,IF(L300=5,16.5,IF(L300=6,15,IF(L300=7,13.5,IF(L300=8,12,0))))))))+IF(L300&lt;=8,0,IF(L300&lt;=16,10,IF(L300&lt;=24,6,0)))-IF(L300&lt;=8,0,IF(L300&lt;=16,(L300-9)*0.34,IF(L300&lt;=24,(L300-17)*0.34,0))),0)+IF(F300="PT",IF(L300=1,68,IF(L300=2,52.08,IF(L300=3,41.28,IF(L300=4,24,IF(L300=5,22,IF(L300=6,20,IF(L300=7,18,IF(L300=8,16,0))))))))+IF(L300&lt;=8,0,IF(L300&lt;=16,13,IF(L300&lt;=24,9,IF(L300&lt;=32,4,0))))-IF(L300&lt;=8,0,IF(L300&lt;=16,(L300-9)*0.34,IF(L300&lt;=24,(L300-17)*0.34,IF(L300&lt;=32,(L300-25)*0.34,0)))),0)+IF(F300="JOŽ",IF(L300=1,85,IF(L300=2,59.5,IF(L300=3,45,IF(L300=4,32.5,IF(L300=5,30,IF(L300=6,27.5,IF(L300=7,25,IF(L300=8,22.5,0))))))))+IF(L300&lt;=8,0,IF(L300&lt;=16,19,IF(L300&lt;=24,13,0)))-IF(L300&lt;=8,0,IF(L300&lt;=16,(L300-9)*0.425,IF(L300&lt;=24,(L300-17)*0.425,0))),0)+IF(F300="JPČ",IF(L300=1,68,IF(L300=2,47.6,IF(L300=3,36,IF(L300=4,26,IF(L300=5,24,IF(L300=6,22,IF(L300=7,20,IF(L300=8,18,0))))))))+IF(L300&lt;=8,0,IF(L300&lt;=16,13,IF(L300&lt;=24,9,0)))-IF(L300&lt;=8,0,IF(L300&lt;=16,(L300-9)*0.34,IF(L300&lt;=24,(L300-17)*0.34,0))),0)+IF(F300="JEČ",IF(L300=1,34,IF(L300=2,26.04,IF(L300=3,20.6,IF(L300=4,12,IF(L300=5,11,IF(L300=6,10,IF(L300=7,9,IF(L300=8,8,0))))))))+IF(L300&lt;=8,0,IF(L300&lt;=16,6,0))-IF(L300&lt;=8,0,IF(L300&lt;=16,(L300-9)*0.17,0)),0)+IF(F300="JEOF",IF(L300=1,34,IF(L300=2,26.04,IF(L300=3,20.6,IF(L300=4,12,IF(L300=5,11,IF(L300=6,10,IF(L300=7,9,IF(L300=8,8,0))))))))+IF(L300&lt;=8,0,IF(L300&lt;=16,6,0))-IF(L300&lt;=8,0,IF(L300&lt;=16,(L300-9)*0.17,0)),0)+IF(F300="JnPČ",IF(L300=1,51,IF(L300=2,35.7,IF(L300=3,27,IF(L300=4,19.5,IF(L300=5,18,IF(L300=6,16.5,IF(L300=7,15,IF(L300=8,13.5,0))))))))+IF(L300&lt;=8,0,IF(L300&lt;=16,10,0))-IF(L300&lt;=8,0,IF(L300&lt;=16,(L300-9)*0.255,0)),0)+IF(F300="JnEČ",IF(L300=1,25.5,IF(L300=2,19.53,IF(L300=3,15.48,IF(L300=4,9,IF(L300=5,8.25,IF(L300=6,7.5,IF(L300=7,6.75,IF(L300=8,6,0))))))))+IF(L300&lt;=8,0,IF(L300&lt;=16,5,0))-IF(L300&lt;=8,0,IF(L300&lt;=16,(L300-9)*0.1275,0)),0)+IF(F300="JčPČ",IF(L300=1,21.25,IF(L300=2,14.5,IF(L300=3,11.5,IF(L300=4,7,IF(L300=5,6.5,IF(L300=6,6,IF(L300=7,5.5,IF(L300=8,5,0))))))))+IF(L300&lt;=8,0,IF(L300&lt;=16,4,0))-IF(L300&lt;=8,0,IF(L300&lt;=16,(L300-9)*0.10625,0)),0)+IF(F300="JčEČ",IF(L300=1,17,IF(L300=2,13.02,IF(L300=3,10.32,IF(L300=4,6,IF(L300=5,5.5,IF(L300=6,5,IF(L300=7,4.5,IF(L300=8,4,0))))))))+IF(L300&lt;=8,0,IF(L300&lt;=16,3,0))-IF(L300&lt;=8,0,IF(L300&lt;=16,(L300-9)*0.085,0)),0)+IF(F300="NEAK",IF(L300=1,11.48,IF(L300=2,8.79,IF(L300=3,6.97,IF(L300=4,4.05,IF(L300=5,3.71,IF(L300=6,3.38,IF(L300=7,3.04,IF(L300=8,2.7,0))))))))+IF(L300&lt;=8,0,IF(L300&lt;=16,2,IF(L300&lt;=24,1.3,0)))-IF(L300&lt;=8,0,IF(L300&lt;=16,(L300-9)*0.0574,IF(L300&lt;=24,(L300-17)*0.0574,0))),0))*IF(L300&lt;4,1,IF(OR(F300="PČ",F300="PŽ",F300="PT"),IF(J300&lt;32,J300/32,1),1))* IF(L300&lt;4,1,IF(OR(F300="EČ",F300="EŽ",F300="JOŽ",F300="JPČ",F300="NEAK"),IF(J300&lt;24,J300/24,1),1))*IF(L300&lt;4,1,IF(OR(F300="PČneol",F300="JEČ",F300="JEOF",F300="JnPČ",F300="JnEČ",F300="JčPČ",F300="JčEČ"),IF(J300&lt;16,J300/16,1),1))*IF(L300&lt;4,1,IF(F300="EČneol",IF(J300&lt;8,J300/8,1),1))</f>
        <v>5</v>
      </c>
      <c r="O300" s="12">
        <f t="shared" si="148"/>
        <v>0</v>
      </c>
      <c r="P300" s="5">
        <f t="shared" ref="P300:P317" si="150">IF(O300=0,0,IF(F300="OŽ",IF(L300&gt;47,0,IF(J300&gt;47,(48-L300)*1.836,((48-L300)-(48-J300))*1.836)),0)+IF(F300="PČ",IF(L300&gt;31,0,IF(J300&gt;31,(32-L300)*1.347,((32-L300)-(32-J300))*1.347)),0)+ IF(F300="PČneol",IF(L300&gt;15,0,IF(J300&gt;15,(16-L300)*0.255,((16-L300)-(16-J300))*0.255)),0)+IF(F300="PŽ",IF(L300&gt;31,0,IF(J300&gt;31,(32-L300)*0.255,((32-L300)-(32-J300))*0.255)),0)+IF(F300="EČ",IF(L300&gt;23,0,IF(J300&gt;23,(24-L300)*0.612,((24-L300)-(24-J300))*0.612)),0)+IF(F300="EČneol",IF(L300&gt;7,0,IF(J300&gt;7,(8-L300)*0.204,((8-L300)-(8-J300))*0.204)),0)+IF(F300="EŽ",IF(L300&gt;23,0,IF(J300&gt;23,(24-L300)*0.204,((24-L300)-(24-J300))*0.204)),0)+IF(F300="PT",IF(L300&gt;31,0,IF(J300&gt;31,(32-L300)*0.204,((32-L300)-(32-J300))*0.204)),0)+IF(F300="JOŽ",IF(L300&gt;23,0,IF(J300&gt;23,(24-L300)*0.255,((24-L300)-(24-J300))*0.255)),0)+IF(F300="JPČ",IF(L300&gt;23,0,IF(J300&gt;23,(24-L300)*0.204,((24-L300)-(24-J300))*0.204)),0)+IF(F300="JEČ",IF(L300&gt;15,0,IF(J300&gt;15,(16-L300)*0.102,((16-L300)-(16-J300))*0.102)),0)+IF(F300="JEOF",IF(L300&gt;15,0,IF(J300&gt;15,(16-L300)*0.102,((16-L300)-(16-J300))*0.102)),0)+IF(F300="JnPČ",IF(L300&gt;15,0,IF(J300&gt;15,(16-L300)*0.153,((16-L300)-(16-J300))*0.153)),0)+IF(F300="JnEČ",IF(L300&gt;15,0,IF(J300&gt;15,(16-L300)*0.0765,((16-L300)-(16-J300))*0.0765)),0)+IF(F300="JčPČ",IF(L300&gt;15,0,IF(J300&gt;15,(16-L300)*0.06375,((16-L300)-(16-J300))*0.06375)),0)+IF(F300="JčEČ",IF(L300&gt;15,0,IF(J300&gt;15,(16-L300)*0.051,((16-L300)-(16-J300))*0.051)),0)+IF(F300="NEAK",IF(L300&gt;23,0,IF(J300&gt;23,(24-L300)*0.03444,((24-L300)-(24-J300))*0.03444)),0))</f>
        <v>0</v>
      </c>
      <c r="Q300" s="14">
        <f t="shared" ref="Q300" si="151">IF(ISERROR(P300*100/N300),0,(P300*100/N300))</f>
        <v>0</v>
      </c>
      <c r="R300" s="13">
        <f>IF(Q300&lt;=30,O300+P300,O300+O300*0.3)*IF(G300=1,0.4,IF(G300=2,0.75,IF(G300="1 (kas 4 m. 1 k. nerengiamos)",0.52,1)))*IF(D300="olimpinė",1,IF(M300="Ne",0.5,1))*IF(D300="olimpinė",1,IF(J300&lt;8,0,1))*E300*IF(D300="olimpinė",1,IF(K300&lt;16,0,1))*IF(I300&lt;=1,1,1/I300)*IF(OR(A17="Lietuvos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301" spans="1:18" ht="15" customHeight="1">
      <c r="A301" s="36">
        <v>3</v>
      </c>
      <c r="B301" s="36" t="s">
        <v>165</v>
      </c>
      <c r="C301" s="15" t="s">
        <v>146</v>
      </c>
      <c r="D301" s="36" t="s">
        <v>104</v>
      </c>
      <c r="E301" s="36">
        <v>1</v>
      </c>
      <c r="F301" s="36" t="s">
        <v>137</v>
      </c>
      <c r="G301" s="36">
        <v>1</v>
      </c>
      <c r="H301" s="36" t="s">
        <v>103</v>
      </c>
      <c r="I301" s="36"/>
      <c r="J301" s="36">
        <v>10</v>
      </c>
      <c r="K301" s="36">
        <v>9</v>
      </c>
      <c r="L301" s="36">
        <v>8</v>
      </c>
      <c r="M301" s="36" t="s">
        <v>108</v>
      </c>
      <c r="N301" s="4">
        <f t="shared" si="149"/>
        <v>5</v>
      </c>
      <c r="O301" s="12">
        <f t="shared" si="148"/>
        <v>0</v>
      </c>
      <c r="P301" s="5">
        <f t="shared" si="150"/>
        <v>0</v>
      </c>
      <c r="Q301" s="14">
        <f>IF(ISERROR(P301*100/N301),0,(P301*100/N301))</f>
        <v>0</v>
      </c>
      <c r="R301" s="13">
        <f>IF(Q301&lt;=30,O301+P301,O301+O301*0.3)*IF(G301=1,0.4,IF(G301=2,0.75,IF(G301="1 (kas 4 m. 1 k. nerengiamos)",0.52,1)))*IF(D301="olimpinė",1,IF(M301="Ne",0.5,1))*IF(D301="olimpinė",1,IF(J301&lt;8,0,1))*E301*IF(D301="olimpinė",1,IF(K301&lt;16,0,1))*IF(I301&lt;=1,1,1/I301)*IF(OR(A18="Lietuvos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302" spans="1:18" s="11" customFormat="1" ht="15" customHeight="1">
      <c r="A302" s="36">
        <v>4</v>
      </c>
      <c r="B302" s="36" t="s">
        <v>160</v>
      </c>
      <c r="C302" s="15" t="s">
        <v>118</v>
      </c>
      <c r="D302" s="36" t="s">
        <v>101</v>
      </c>
      <c r="E302" s="36">
        <v>1</v>
      </c>
      <c r="F302" s="36" t="s">
        <v>137</v>
      </c>
      <c r="G302" s="36">
        <v>1</v>
      </c>
      <c r="H302" s="36" t="s">
        <v>103</v>
      </c>
      <c r="I302" s="36"/>
      <c r="J302" s="36">
        <v>14</v>
      </c>
      <c r="K302" s="36">
        <v>11</v>
      </c>
      <c r="L302" s="36">
        <v>11</v>
      </c>
      <c r="M302" s="36" t="s">
        <v>108</v>
      </c>
      <c r="N302" s="4">
        <f t="shared" ref="N302:N310" si="152">(IF(F302="OŽ",IF(L302=1,612,IF(L302=2,473.76,IF(L302=3,380.16,IF(L302=4,201.6,IF(L302=5,187.2,IF(L302=6,172.8,IF(L302=7,165,IF(L302=8,160,0))))))))+IF(L302&lt;=8,0,IF(L302&lt;=16,153,IF(L302&lt;=24,120,IF(L302&lt;=32,89,IF(L302&lt;=48,58,0)))))-IF(L302&lt;=8,0,IF(L302&lt;=16,(L302-9)*3.06,IF(L302&lt;=24,(L302-17)*3.06,IF(L302&lt;=32,(L302-25)*3.06,IF(L302&lt;=48,(L302-33)*3.06,0))))),0)+IF(F302="PČ",IF(L302=1,449,IF(L302=2,314.6,IF(L302=3,238,IF(L302=4,172,IF(L302=5,159,IF(L302=6,145,IF(L302=7,132,IF(L302=8,119,0))))))))+IF(L302&lt;=8,0,IF(L302&lt;=16,88,IF(L302&lt;=24,55,IF(L302&lt;=32,22,0))))-IF(L302&lt;=8,0,IF(L302&lt;=16,(L302-9)*2.245,IF(L302&lt;=24,(L302-17)*2.245,IF(L302&lt;=32,(L302-25)*2.245,0)))),0)+IF(F302="PČneol",IF(L302=1,85,IF(L302=2,64.61,IF(L302=3,50.76,IF(L302=4,16.25,IF(L302=5,15,IF(L302=6,13.75,IF(L302=7,12.5,IF(L302=8,11.25,0))))))))+IF(L302&lt;=8,0,IF(L302&lt;=16,9,0))-IF(L302&lt;=8,0,IF(L302&lt;=16,(L302-9)*0.425,0)),0)+IF(F302="PŽ",IF(L302=1,85,IF(L302=2,59.5,IF(L302=3,45,IF(L302=4,32.5,IF(L302=5,30,IF(L302=6,27.5,IF(L302=7,25,IF(L302=8,22.5,0))))))))+IF(L302&lt;=8,0,IF(L302&lt;=16,19,IF(L302&lt;=24,13,IF(L302&lt;=32,8,0))))-IF(L302&lt;=8,0,IF(L302&lt;=16,(L302-9)*0.425,IF(L302&lt;=24,(L302-17)*0.425,IF(L302&lt;=32,(L302-25)*0.425,0)))),0)+IF(F302="EČ",IF(L302=1,204,IF(L302=2,156.24,IF(L302=3,123.84,IF(L302=4,72,IF(L302=5,66,IF(L302=6,60,IF(L302=7,54,IF(L302=8,48,0))))))))+IF(L302&lt;=8,0,IF(L302&lt;=16,40,IF(L302&lt;=24,25,0)))-IF(L302&lt;=8,0,IF(L302&lt;=16,(L302-9)*1.02,IF(L302&lt;=24,(L302-17)*1.02,0))),0)+IF(F302="EČneol",IF(L302=1,68,IF(L302=2,51.69,IF(L302=3,40.61,IF(L302=4,13,IF(L302=5,12,IF(L302=6,11,IF(L302=7,10,IF(L302=8,9,0)))))))))+IF(F302="EŽ",IF(L302=1,68,IF(L302=2,47.6,IF(L302=3,36,IF(L302=4,18,IF(L302=5,16.5,IF(L302=6,15,IF(L302=7,13.5,IF(L302=8,12,0))))))))+IF(L302&lt;=8,0,IF(L302&lt;=16,10,IF(L302&lt;=24,6,0)))-IF(L302&lt;=8,0,IF(L302&lt;=16,(L302-9)*0.34,IF(L302&lt;=24,(L302-17)*0.34,0))),0)+IF(F302="PT",IF(L302=1,68,IF(L302=2,52.08,IF(L302=3,41.28,IF(L302=4,24,IF(L302=5,22,IF(L302=6,20,IF(L302=7,18,IF(L302=8,16,0))))))))+IF(L302&lt;=8,0,IF(L302&lt;=16,13,IF(L302&lt;=24,9,IF(L302&lt;=32,4,0))))-IF(L302&lt;=8,0,IF(L302&lt;=16,(L302-9)*0.34,IF(L302&lt;=24,(L302-17)*0.34,IF(L302&lt;=32,(L302-25)*0.34,0)))),0)+IF(F302="JOŽ",IF(L302=1,85,IF(L302=2,59.5,IF(L302=3,45,IF(L302=4,32.5,IF(L302=5,30,IF(L302=6,27.5,IF(L302=7,25,IF(L302=8,22.5,0))))))))+IF(L302&lt;=8,0,IF(L302&lt;=16,19,IF(L302&lt;=24,13,0)))-IF(L302&lt;=8,0,IF(L302&lt;=16,(L302-9)*0.425,IF(L302&lt;=24,(L302-17)*0.425,0))),0)+IF(F302="JPČ",IF(L302=1,68,IF(L302=2,47.6,IF(L302=3,36,IF(L302=4,26,IF(L302=5,24,IF(L302=6,22,IF(L302=7,20,IF(L302=8,18,0))))))))+IF(L302&lt;=8,0,IF(L302&lt;=16,13,IF(L302&lt;=24,9,0)))-IF(L302&lt;=8,0,IF(L302&lt;=16,(L302-9)*0.34,IF(L302&lt;=24,(L302-17)*0.34,0))),0)+IF(F302="JEČ",IF(L302=1,34,IF(L302=2,26.04,IF(L302=3,20.6,IF(L302=4,12,IF(L302=5,11,IF(L302=6,10,IF(L302=7,9,IF(L302=8,8,0))))))))+IF(L302&lt;=8,0,IF(L302&lt;=16,6,0))-IF(L302&lt;=8,0,IF(L302&lt;=16,(L302-9)*0.17,0)),0)+IF(F302="JEOF",IF(L302=1,34,IF(L302=2,26.04,IF(L302=3,20.6,IF(L302=4,12,IF(L302=5,11,IF(L302=6,10,IF(L302=7,9,IF(L302=8,8,0))))))))+IF(L302&lt;=8,0,IF(L302&lt;=16,6,0))-IF(L302&lt;=8,0,IF(L302&lt;=16,(L302-9)*0.17,0)),0)+IF(F302="JnPČ",IF(L302=1,51,IF(L302=2,35.7,IF(L302=3,27,IF(L302=4,19.5,IF(L302=5,18,IF(L302=6,16.5,IF(L302=7,15,IF(L302=8,13.5,0))))))))+IF(L302&lt;=8,0,IF(L302&lt;=16,10,0))-IF(L302&lt;=8,0,IF(L302&lt;=16,(L302-9)*0.255,0)),0)+IF(F302="JnEČ",IF(L302=1,25.5,IF(L302=2,19.53,IF(L302=3,15.48,IF(L302=4,9,IF(L302=5,8.25,IF(L302=6,7.5,IF(L302=7,6.75,IF(L302=8,6,0))))))))+IF(L302&lt;=8,0,IF(L302&lt;=16,5,0))-IF(L302&lt;=8,0,IF(L302&lt;=16,(L302-9)*0.1275,0)),0)+IF(F302="JčPČ",IF(L302=1,21.25,IF(L302=2,14.5,IF(L302=3,11.5,IF(L302=4,7,IF(L302=5,6.5,IF(L302=6,6,IF(L302=7,5.5,IF(L302=8,5,0))))))))+IF(L302&lt;=8,0,IF(L302&lt;=16,4,0))-IF(L302&lt;=8,0,IF(L302&lt;=16,(L302-9)*0.10625,0)),0)+IF(F302="JčEČ",IF(L302=1,17,IF(L302=2,13.02,IF(L302=3,10.32,IF(L302=4,6,IF(L302=5,5.5,IF(L302=6,5,IF(L302=7,4.5,IF(L302=8,4,0))))))))+IF(L302&lt;=8,0,IF(L302&lt;=16,3,0))-IF(L302&lt;=8,0,IF(L302&lt;=16,(L302-9)*0.085,0)),0)+IF(F302="NEAK",IF(L302=1,11.48,IF(L302=2,8.79,IF(L302=3,6.97,IF(L302=4,4.05,IF(L302=5,3.71,IF(L302=6,3.38,IF(L302=7,3.04,IF(L302=8,2.7,0))))))))+IF(L302&lt;=8,0,IF(L302&lt;=16,2,IF(L302&lt;=24,1.3,0)))-IF(L302&lt;=8,0,IF(L302&lt;=16,(L302-9)*0.0574,IF(L302&lt;=24,(L302-17)*0.0574,0))),0))*IF(L302&lt;4,1,IF(OR(F302="PČ",F302="PŽ",F302="PT"),IF(J302&lt;32,J302/32,1),1))* IF(L302&lt;4,1,IF(OR(F302="EČ",F302="EŽ",F302="JOŽ",F302="JPČ",F302="NEAK"),IF(J302&lt;24,J302/24,1),1))*IF(L302&lt;4,1,IF(OR(F302="PČneol",F302="JEČ",F302="JEOF",F302="JnPČ",F302="JnEČ",F302="JčPČ",F302="JčEČ"),IF(J302&lt;16,J302/16,1),1))*IF(L302&lt;4,1,IF(F302="EČneol",IF(J302&lt;8,J302/8,1),1))</f>
        <v>4.9525000000000006</v>
      </c>
      <c r="O302" s="12">
        <f t="shared" ref="O302:O310" si="153">IF(F302="OŽ",N302,IF(H302="Ne",IF(J302*0.3&lt;=J302-L302,N302,0),IF(J302*0.1&lt;=J302-L302,N302,0)))</f>
        <v>0</v>
      </c>
      <c r="P302" s="5">
        <f t="shared" ref="P302:P310" si="154">IF(O302=0,0,IF(F302="OŽ",IF(L302&gt;47,0,IF(J302&gt;47,(48-L302)*1.836,((48-L302)-(48-J302))*1.836)),0)+IF(F302="PČ",IF(L302&gt;31,0,IF(J302&gt;31,(32-L302)*1.347,((32-L302)-(32-J302))*1.347)),0)+ IF(F302="PČneol",IF(L302&gt;15,0,IF(J302&gt;15,(16-L302)*0.255,((16-L302)-(16-J302))*0.255)),0)+IF(F302="PŽ",IF(L302&gt;31,0,IF(J302&gt;31,(32-L302)*0.255,((32-L302)-(32-J302))*0.255)),0)+IF(F302="EČ",IF(L302&gt;23,0,IF(J302&gt;23,(24-L302)*0.612,((24-L302)-(24-J302))*0.612)),0)+IF(F302="EČneol",IF(L302&gt;7,0,IF(J302&gt;7,(8-L302)*0.204,((8-L302)-(8-J302))*0.204)),0)+IF(F302="EŽ",IF(L302&gt;23,0,IF(J302&gt;23,(24-L302)*0.204,((24-L302)-(24-J302))*0.204)),0)+IF(F302="PT",IF(L302&gt;31,0,IF(J302&gt;31,(32-L302)*0.204,((32-L302)-(32-J302))*0.204)),0)+IF(F302="JOŽ",IF(L302&gt;23,0,IF(J302&gt;23,(24-L302)*0.255,((24-L302)-(24-J302))*0.255)),0)+IF(F302="JPČ",IF(L302&gt;23,0,IF(J302&gt;23,(24-L302)*0.204,((24-L302)-(24-J302))*0.204)),0)+IF(F302="JEČ",IF(L302&gt;15,0,IF(J302&gt;15,(16-L302)*0.102,((16-L302)-(16-J302))*0.102)),0)+IF(F302="JEOF",IF(L302&gt;15,0,IF(J302&gt;15,(16-L302)*0.102,((16-L302)-(16-J302))*0.102)),0)+IF(F302="JnPČ",IF(L302&gt;15,0,IF(J302&gt;15,(16-L302)*0.153,((16-L302)-(16-J302))*0.153)),0)+IF(F302="JnEČ",IF(L302&gt;15,0,IF(J302&gt;15,(16-L302)*0.0765,((16-L302)-(16-J302))*0.0765)),0)+IF(F302="JčPČ",IF(L302&gt;15,0,IF(J302&gt;15,(16-L302)*0.06375,((16-L302)-(16-J302))*0.06375)),0)+IF(F302="JčEČ",IF(L302&gt;15,0,IF(J302&gt;15,(16-L302)*0.051,((16-L302)-(16-J302))*0.051)),0)+IF(F302="NEAK",IF(L302&gt;23,0,IF(J302&gt;23,(24-L302)*0.03444,((24-L302)-(24-J302))*0.03444)),0))</f>
        <v>0</v>
      </c>
      <c r="Q302" s="14">
        <f t="shared" ref="Q302:Q310" si="155">IF(ISERROR(P302*100/N302),0,(P302*100/N302))</f>
        <v>0</v>
      </c>
      <c r="R302" s="13">
        <f t="shared" ref="R302:R310" si="156">IF(Q302&lt;=30,O302+P302,O302+O302*0.3)*IF(G302=1,0.4,IF(G302=2,0.75,IF(G302="1 (kas 4 m. 1 k. nerengiamos)",0.52,1)))*IF(D302="olimpinė",1,IF(M302="Ne",0.5,1))*IF(D302="olimpinė",1,IF(J302&lt;8,0,1))*E302*IF(D302="olimpinė",1,IF(K302&lt;16,0,1))*IF(I302&lt;=1,1,1/I302)*IF(OR(A19="Lietuvos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0</v>
      </c>
    </row>
    <row r="303" spans="1:18" s="11" customFormat="1" ht="15" customHeight="1">
      <c r="A303" s="36">
        <v>5</v>
      </c>
      <c r="B303" s="36" t="s">
        <v>160</v>
      </c>
      <c r="C303" s="15" t="s">
        <v>118</v>
      </c>
      <c r="D303" s="36" t="s">
        <v>101</v>
      </c>
      <c r="E303" s="36">
        <v>1</v>
      </c>
      <c r="F303" s="36" t="s">
        <v>137</v>
      </c>
      <c r="G303" s="36">
        <v>1</v>
      </c>
      <c r="H303" s="36" t="s">
        <v>103</v>
      </c>
      <c r="I303" s="36"/>
      <c r="J303" s="36">
        <v>14</v>
      </c>
      <c r="K303" s="36">
        <v>11</v>
      </c>
      <c r="L303" s="36">
        <v>13</v>
      </c>
      <c r="M303" s="36" t="s">
        <v>108</v>
      </c>
      <c r="N303" s="4">
        <f t="shared" si="152"/>
        <v>4.6550000000000002</v>
      </c>
      <c r="O303" s="12">
        <f t="shared" si="153"/>
        <v>0</v>
      </c>
      <c r="P303" s="5">
        <f t="shared" si="154"/>
        <v>0</v>
      </c>
      <c r="Q303" s="14">
        <f t="shared" si="155"/>
        <v>0</v>
      </c>
      <c r="R303" s="13">
        <f t="shared" si="156"/>
        <v>0</v>
      </c>
    </row>
    <row r="304" spans="1:18" s="11" customFormat="1" ht="15" customHeight="1">
      <c r="A304" s="36">
        <v>6</v>
      </c>
      <c r="B304" s="36" t="s">
        <v>160</v>
      </c>
      <c r="C304" s="15" t="s">
        <v>118</v>
      </c>
      <c r="D304" s="36" t="s">
        <v>104</v>
      </c>
      <c r="E304" s="36">
        <v>1</v>
      </c>
      <c r="F304" s="36" t="s">
        <v>137</v>
      </c>
      <c r="G304" s="36">
        <v>1</v>
      </c>
      <c r="H304" s="36" t="s">
        <v>103</v>
      </c>
      <c r="I304" s="36"/>
      <c r="J304" s="36">
        <v>14</v>
      </c>
      <c r="K304" s="36">
        <v>11</v>
      </c>
      <c r="L304" s="36">
        <v>12</v>
      </c>
      <c r="M304" s="36" t="s">
        <v>108</v>
      </c>
      <c r="N304" s="4">
        <f t="shared" si="152"/>
        <v>4.80375</v>
      </c>
      <c r="O304" s="12">
        <f t="shared" si="153"/>
        <v>0</v>
      </c>
      <c r="P304" s="5">
        <f t="shared" si="154"/>
        <v>0</v>
      </c>
      <c r="Q304" s="14">
        <f t="shared" si="155"/>
        <v>0</v>
      </c>
      <c r="R304" s="13">
        <f t="shared" si="156"/>
        <v>0</v>
      </c>
    </row>
    <row r="305" spans="1:18" s="11" customFormat="1" ht="15" customHeight="1">
      <c r="A305" s="36">
        <v>7</v>
      </c>
      <c r="B305" s="36" t="s">
        <v>128</v>
      </c>
      <c r="C305" s="15" t="s">
        <v>100</v>
      </c>
      <c r="D305" s="36" t="s">
        <v>101</v>
      </c>
      <c r="E305" s="36">
        <v>1</v>
      </c>
      <c r="F305" s="36" t="s">
        <v>137</v>
      </c>
      <c r="G305" s="36">
        <v>1</v>
      </c>
      <c r="H305" s="36" t="s">
        <v>103</v>
      </c>
      <c r="I305" s="36"/>
      <c r="J305" s="36">
        <v>12</v>
      </c>
      <c r="K305" s="36">
        <v>10</v>
      </c>
      <c r="L305" s="36">
        <v>2</v>
      </c>
      <c r="M305" s="36" t="s">
        <v>108</v>
      </c>
      <c r="N305" s="4">
        <f t="shared" si="152"/>
        <v>26.04</v>
      </c>
      <c r="O305" s="12">
        <f t="shared" si="153"/>
        <v>26.04</v>
      </c>
      <c r="P305" s="5">
        <f t="shared" si="154"/>
        <v>1.02</v>
      </c>
      <c r="Q305" s="14">
        <f t="shared" si="155"/>
        <v>3.9170506912442398</v>
      </c>
      <c r="R305" s="13">
        <f t="shared" si="156"/>
        <v>0</v>
      </c>
    </row>
    <row r="306" spans="1:18" s="11" customFormat="1" ht="15" customHeight="1">
      <c r="A306" s="36">
        <v>8</v>
      </c>
      <c r="B306" s="36" t="s">
        <v>141</v>
      </c>
      <c r="C306" s="15" t="s">
        <v>100</v>
      </c>
      <c r="D306" s="36" t="s">
        <v>101</v>
      </c>
      <c r="E306" s="36">
        <v>1</v>
      </c>
      <c r="F306" s="36" t="s">
        <v>137</v>
      </c>
      <c r="G306" s="36">
        <v>1</v>
      </c>
      <c r="H306" s="36" t="s">
        <v>103</v>
      </c>
      <c r="I306" s="36"/>
      <c r="J306" s="36">
        <v>12</v>
      </c>
      <c r="K306" s="36">
        <v>10</v>
      </c>
      <c r="L306" s="36">
        <v>9</v>
      </c>
      <c r="M306" s="36" t="s">
        <v>108</v>
      </c>
      <c r="N306" s="4">
        <f t="shared" si="152"/>
        <v>4.5</v>
      </c>
      <c r="O306" s="12">
        <f t="shared" si="153"/>
        <v>0</v>
      </c>
      <c r="P306" s="5">
        <f t="shared" si="154"/>
        <v>0</v>
      </c>
      <c r="Q306" s="14">
        <f t="shared" si="155"/>
        <v>0</v>
      </c>
      <c r="R306" s="13">
        <f t="shared" si="156"/>
        <v>0</v>
      </c>
    </row>
    <row r="307" spans="1:18" s="11" customFormat="1" ht="15" customHeight="1">
      <c r="A307" s="36">
        <v>9</v>
      </c>
      <c r="B307" s="36" t="s">
        <v>141</v>
      </c>
      <c r="C307" s="15" t="s">
        <v>100</v>
      </c>
      <c r="D307" s="36" t="s">
        <v>101</v>
      </c>
      <c r="E307" s="36">
        <v>1</v>
      </c>
      <c r="F307" s="36" t="s">
        <v>137</v>
      </c>
      <c r="G307" s="36">
        <v>1</v>
      </c>
      <c r="H307" s="36" t="s">
        <v>103</v>
      </c>
      <c r="I307" s="36"/>
      <c r="J307" s="36">
        <v>12</v>
      </c>
      <c r="K307" s="36">
        <v>10</v>
      </c>
      <c r="L307" s="36">
        <v>9</v>
      </c>
      <c r="M307" s="36" t="s">
        <v>108</v>
      </c>
      <c r="N307" s="4">
        <f t="shared" si="152"/>
        <v>4.5</v>
      </c>
      <c r="O307" s="12">
        <f t="shared" si="153"/>
        <v>0</v>
      </c>
      <c r="P307" s="5">
        <f t="shared" si="154"/>
        <v>0</v>
      </c>
      <c r="Q307" s="14">
        <f t="shared" si="155"/>
        <v>0</v>
      </c>
      <c r="R307" s="13">
        <f t="shared" si="156"/>
        <v>0</v>
      </c>
    </row>
    <row r="308" spans="1:18" s="11" customFormat="1" ht="15" customHeight="1">
      <c r="A308" s="36">
        <v>10</v>
      </c>
      <c r="B308" s="36" t="s">
        <v>141</v>
      </c>
      <c r="C308" s="15" t="s">
        <v>100</v>
      </c>
      <c r="D308" s="36" t="s">
        <v>104</v>
      </c>
      <c r="E308" s="36">
        <v>1</v>
      </c>
      <c r="F308" s="36" t="s">
        <v>137</v>
      </c>
      <c r="G308" s="36">
        <v>1</v>
      </c>
      <c r="H308" s="36" t="s">
        <v>103</v>
      </c>
      <c r="I308" s="36"/>
      <c r="J308" s="36">
        <v>12</v>
      </c>
      <c r="K308" s="36">
        <v>10</v>
      </c>
      <c r="L308" s="36">
        <v>9</v>
      </c>
      <c r="M308" s="36" t="s">
        <v>108</v>
      </c>
      <c r="N308" s="4">
        <f t="shared" si="152"/>
        <v>4.5</v>
      </c>
      <c r="O308" s="12">
        <f t="shared" si="153"/>
        <v>0</v>
      </c>
      <c r="P308" s="5">
        <f t="shared" si="154"/>
        <v>0</v>
      </c>
      <c r="Q308" s="14">
        <f t="shared" si="155"/>
        <v>0</v>
      </c>
      <c r="R308" s="13">
        <f t="shared" si="156"/>
        <v>0</v>
      </c>
    </row>
    <row r="309" spans="1:18" s="11" customFormat="1" ht="15" customHeight="1">
      <c r="A309" s="36">
        <v>11</v>
      </c>
      <c r="B309" s="36" t="s">
        <v>105</v>
      </c>
      <c r="C309" s="15" t="s">
        <v>106</v>
      </c>
      <c r="D309" s="36" t="s">
        <v>101</v>
      </c>
      <c r="E309" s="36">
        <v>1</v>
      </c>
      <c r="F309" s="36" t="s">
        <v>137</v>
      </c>
      <c r="G309" s="36">
        <v>1</v>
      </c>
      <c r="H309" s="36" t="s">
        <v>103</v>
      </c>
      <c r="I309" s="36"/>
      <c r="J309" s="36">
        <v>14</v>
      </c>
      <c r="K309" s="36">
        <v>10</v>
      </c>
      <c r="L309" s="36">
        <v>6</v>
      </c>
      <c r="M309" s="36" t="s">
        <v>108</v>
      </c>
      <c r="N309" s="4">
        <f t="shared" si="152"/>
        <v>8.75</v>
      </c>
      <c r="O309" s="12">
        <f t="shared" si="153"/>
        <v>8.75</v>
      </c>
      <c r="P309" s="5">
        <f t="shared" si="154"/>
        <v>0.81599999999999995</v>
      </c>
      <c r="Q309" s="14">
        <f t="shared" si="155"/>
        <v>9.3257142857142856</v>
      </c>
      <c r="R309" s="13">
        <f t="shared" si="156"/>
        <v>0</v>
      </c>
    </row>
    <row r="310" spans="1:18" s="11" customFormat="1" ht="15" customHeight="1">
      <c r="A310" s="36">
        <v>12</v>
      </c>
      <c r="B310" s="36" t="s">
        <v>105</v>
      </c>
      <c r="C310" s="15" t="s">
        <v>106</v>
      </c>
      <c r="D310" s="36" t="s">
        <v>101</v>
      </c>
      <c r="E310" s="36">
        <v>1</v>
      </c>
      <c r="F310" s="36" t="s">
        <v>137</v>
      </c>
      <c r="G310" s="36">
        <v>1</v>
      </c>
      <c r="H310" s="36" t="s">
        <v>103</v>
      </c>
      <c r="I310" s="36"/>
      <c r="J310" s="36">
        <v>14</v>
      </c>
      <c r="K310" s="36">
        <v>10</v>
      </c>
      <c r="L310" s="36">
        <v>5</v>
      </c>
      <c r="M310" s="36" t="s">
        <v>108</v>
      </c>
      <c r="N310" s="4">
        <f t="shared" si="152"/>
        <v>9.625</v>
      </c>
      <c r="O310" s="12">
        <f t="shared" si="153"/>
        <v>9.625</v>
      </c>
      <c r="P310" s="5">
        <f t="shared" si="154"/>
        <v>0.91799999999999993</v>
      </c>
      <c r="Q310" s="14">
        <f t="shared" si="155"/>
        <v>9.5376623376623382</v>
      </c>
      <c r="R310" s="13">
        <f t="shared" si="156"/>
        <v>0</v>
      </c>
    </row>
    <row r="311" spans="1:18" ht="15" customHeight="1">
      <c r="A311" s="36">
        <v>13</v>
      </c>
      <c r="B311" s="36" t="s">
        <v>105</v>
      </c>
      <c r="C311" s="15" t="s">
        <v>106</v>
      </c>
      <c r="D311" s="36" t="s">
        <v>104</v>
      </c>
      <c r="E311" s="36">
        <v>1</v>
      </c>
      <c r="F311" s="36" t="s">
        <v>137</v>
      </c>
      <c r="G311" s="36">
        <v>1</v>
      </c>
      <c r="H311" s="36" t="s">
        <v>103</v>
      </c>
      <c r="I311" s="36"/>
      <c r="J311" s="36">
        <v>14</v>
      </c>
      <c r="K311" s="36">
        <v>10</v>
      </c>
      <c r="L311" s="36">
        <v>5</v>
      </c>
      <c r="M311" s="36" t="s">
        <v>108</v>
      </c>
      <c r="N311" s="4">
        <f t="shared" si="149"/>
        <v>9.625</v>
      </c>
      <c r="O311" s="12">
        <f t="shared" si="148"/>
        <v>9.625</v>
      </c>
      <c r="P311" s="5">
        <f t="shared" si="150"/>
        <v>0.91799999999999993</v>
      </c>
      <c r="Q311" s="14">
        <f t="shared" ref="Q311:Q317" si="157">IF(ISERROR(P311*100/N311),0,(P311*100/N311))</f>
        <v>9.5376623376623382</v>
      </c>
      <c r="R311" s="13">
        <f>IF(Q311&lt;=30,O311+P311,O311+O311*0.3)*IF(G311=1,0.4,IF(G311=2,0.75,IF(G311="1 (kas 4 m. 1 k. nerengiamos)",0.52,1)))*IF(D311="olimpinė",1,IF(M311="Ne",0.5,1))*IF(D311="olimpinė",1,IF(J311&lt;8,0,1))*E311*IF(D311="olimpinė",1,IF(K311&lt;16,0,1))*IF(I311&lt;=1,1,1/I311)*IF(OR(A19="Lietuvos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4.2172000000000001</v>
      </c>
    </row>
    <row r="312" spans="1:18" ht="15" customHeight="1">
      <c r="A312" s="36">
        <v>14</v>
      </c>
      <c r="B312" s="36" t="s">
        <v>191</v>
      </c>
      <c r="C312" s="15" t="s">
        <v>106</v>
      </c>
      <c r="D312" s="36" t="s">
        <v>101</v>
      </c>
      <c r="E312" s="36">
        <v>1</v>
      </c>
      <c r="F312" s="36" t="s">
        <v>137</v>
      </c>
      <c r="G312" s="36">
        <v>1</v>
      </c>
      <c r="H312" s="36" t="s">
        <v>103</v>
      </c>
      <c r="I312" s="36"/>
      <c r="J312" s="36">
        <v>14</v>
      </c>
      <c r="K312" s="36">
        <v>10</v>
      </c>
      <c r="L312" s="36">
        <v>11</v>
      </c>
      <c r="M312" s="36" t="s">
        <v>108</v>
      </c>
      <c r="N312" s="4">
        <f t="shared" si="149"/>
        <v>4.9525000000000006</v>
      </c>
      <c r="O312" s="12">
        <f t="shared" si="148"/>
        <v>0</v>
      </c>
      <c r="P312" s="5">
        <f t="shared" si="150"/>
        <v>0</v>
      </c>
      <c r="Q312" s="14">
        <f t="shared" si="157"/>
        <v>0</v>
      </c>
      <c r="R312" s="13">
        <f>IF(Q312&lt;=30,O312+P312,O312+O312*0.3)*IF(G312=1,0.4,IF(G312=2,0.75,IF(G312="1 (kas 4 m. 1 k. nerengiamos)",0.52,1)))*IF(D312="olimpinė",1,IF(M312="Ne",0.5,1))*IF(D312="olimpinė",1,IF(J312&lt;8,0,1))*E312*IF(D312="olimpinė",1,IF(K312&lt;16,0,1))*IF(I312&lt;=1,1,1/I312)*IF(OR(A20="Lietuvos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313" spans="1:18" ht="15" customHeight="1">
      <c r="A313" s="36">
        <v>15</v>
      </c>
      <c r="B313" s="36" t="s">
        <v>191</v>
      </c>
      <c r="C313" s="15" t="s">
        <v>106</v>
      </c>
      <c r="D313" s="36" t="s">
        <v>101</v>
      </c>
      <c r="E313" s="36">
        <v>1</v>
      </c>
      <c r="F313" s="36" t="s">
        <v>137</v>
      </c>
      <c r="G313" s="36">
        <v>1</v>
      </c>
      <c r="H313" s="36" t="s">
        <v>103</v>
      </c>
      <c r="I313" s="36"/>
      <c r="J313" s="36">
        <v>14</v>
      </c>
      <c r="K313" s="36">
        <v>10</v>
      </c>
      <c r="L313" s="36">
        <v>12</v>
      </c>
      <c r="M313" s="36" t="s">
        <v>108</v>
      </c>
      <c r="N313" s="4">
        <f t="shared" si="149"/>
        <v>4.80375</v>
      </c>
      <c r="O313" s="12">
        <f t="shared" si="148"/>
        <v>0</v>
      </c>
      <c r="P313" s="5">
        <f t="shared" si="150"/>
        <v>0</v>
      </c>
      <c r="Q313" s="14">
        <f t="shared" si="157"/>
        <v>0</v>
      </c>
      <c r="R313" s="13">
        <f>IF(Q313&lt;=30,O313+P313,O313+O313*0.3)*IF(G313=1,0.4,IF(G313=2,0.75,IF(G313="1 (kas 4 m. 1 k. nerengiamos)",0.52,1)))*IF(D313="olimpinė",1,IF(M313="Ne",0.5,1))*IF(D313="olimpinė",1,IF(J313&lt;8,0,1))*E313*IF(D313="olimpinė",1,IF(K313&lt;16,0,1))*IF(I313&lt;=1,1,1/I313)*IF(OR(A21="Lietuvos lengvosios atletikos federacija",A21="Lietuvos šaudymo sporto sąjunga"),1.01,1)*IF(OR(A21="Lietuvos dviračių sporto federacija",A21="Lietuvos biatlono federacija",A21=" Lietuvos nacionalinė slidinėjimo asociacija"),1.03,1)*IF(OR(A21="Lietuvos baidarių ir kanojų irklavimo federacija",A21="Lietuvos buriuotojų sąjunga",A21="Lietuvos irklavimo federacija"),1.04,1)*IF(OR(A21="Lietuvos aeroklubas",A21="Lietuvos automobilių sporto federacija",A21="Lietuvos motociklų sporto federacija",A21="Lietuvos motorlaivių federacija",A21="Lietuvos žirginio sporto federacija"),1.09,1)</f>
        <v>0</v>
      </c>
    </row>
    <row r="314" spans="1:18" ht="15" customHeight="1">
      <c r="A314" s="36">
        <v>16</v>
      </c>
      <c r="B314" s="36" t="s">
        <v>191</v>
      </c>
      <c r="C314" s="15" t="s">
        <v>106</v>
      </c>
      <c r="D314" s="36" t="s">
        <v>104</v>
      </c>
      <c r="E314" s="36">
        <v>1</v>
      </c>
      <c r="F314" s="36" t="s">
        <v>137</v>
      </c>
      <c r="G314" s="36">
        <v>1</v>
      </c>
      <c r="H314" s="36" t="s">
        <v>103</v>
      </c>
      <c r="I314" s="36"/>
      <c r="J314" s="36">
        <v>14</v>
      </c>
      <c r="K314" s="36">
        <v>10</v>
      </c>
      <c r="L314" s="36">
        <v>9</v>
      </c>
      <c r="M314" s="36" t="s">
        <v>108</v>
      </c>
      <c r="N314" s="4">
        <f t="shared" si="149"/>
        <v>5.25</v>
      </c>
      <c r="O314" s="12">
        <f t="shared" si="148"/>
        <v>5.25</v>
      </c>
      <c r="P314" s="5">
        <f t="shared" si="150"/>
        <v>0.51</v>
      </c>
      <c r="Q314" s="14">
        <f t="shared" si="157"/>
        <v>9.7142857142857135</v>
      </c>
      <c r="R314" s="13">
        <f>IF(Q314&lt;=30,O314+P314,O314+O314*0.3)*IF(G314=1,0.4,IF(G314=2,0.75,IF(G314="1 (kas 4 m. 1 k. nerengiamos)",0.52,1)))*IF(D314="olimpinė",1,IF(M314="Ne",0.5,1))*IF(D314="olimpinė",1,IF(J314&lt;8,0,1))*E314*IF(D314="olimpinė",1,IF(K314&lt;16,0,1))*IF(I314&lt;=1,1,1/I314)*IF(OR(A22="Lietuvos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2.3039999999999998</v>
      </c>
    </row>
    <row r="315" spans="1:18" ht="15" customHeight="1">
      <c r="A315" s="36">
        <v>17</v>
      </c>
      <c r="B315" s="36" t="s">
        <v>168</v>
      </c>
      <c r="C315" s="15" t="s">
        <v>131</v>
      </c>
      <c r="D315" s="36" t="s">
        <v>101</v>
      </c>
      <c r="E315" s="36">
        <v>1</v>
      </c>
      <c r="F315" s="36" t="s">
        <v>137</v>
      </c>
      <c r="G315" s="36">
        <v>1</v>
      </c>
      <c r="H315" s="36" t="s">
        <v>103</v>
      </c>
      <c r="I315" s="36"/>
      <c r="J315" s="36">
        <v>13</v>
      </c>
      <c r="K315" s="36">
        <v>11</v>
      </c>
      <c r="L315" s="36">
        <v>12</v>
      </c>
      <c r="M315" s="36" t="s">
        <v>108</v>
      </c>
      <c r="N315" s="4">
        <f t="shared" si="149"/>
        <v>4.4606250000000003</v>
      </c>
      <c r="O315" s="12">
        <f t="shared" si="148"/>
        <v>0</v>
      </c>
      <c r="P315" s="5">
        <f t="shared" si="150"/>
        <v>0</v>
      </c>
      <c r="Q315" s="14">
        <f t="shared" si="157"/>
        <v>0</v>
      </c>
      <c r="R315" s="13">
        <f>IF(Q315&lt;=30,O315+P315,O315+O315*0.3)*IF(G315=1,0.4,IF(G315=2,0.75,IF(G315="1 (kas 4 m. 1 k. nerengiamos)",0.52,1)))*IF(D315="olimpinė",1,IF(M315="Ne",0.5,1))*IF(D315="olimpinė",1,IF(J315&lt;8,0,1))*E315*IF(D315="olimpinė",1,IF(K315&lt;16,0,1))*IF(I315&lt;=1,1,1/I315)*IF(OR(A296="Lietuvos lengvosios atletikos federacija",A296="Lietuvos šaudymo sporto sąjunga"),1.01,1)*IF(OR(A296="Lietuvos dviračių sporto federacija",A296="Lietuvos biatlono federacija",A296=" Lietuvos nacionalinė slidinėjimo asociacija"),1.03,1)*IF(OR(A296="Lietuvos baidarių ir kanojų irklavimo federacija",A296="Lietuvos buriuotojų sąjunga",A296="Lietuvos irklavimo federacija"),1.04,1)*IF(OR(A296="Lietuvos aeroklubas",A296="Lietuvos automobilių sporto federacija",A296="Lietuvos motociklų sporto federacija",A296="Lietuvos motorlaivių federacija",A296="Lietuvos žirginio sporto federacija"),1.09,1)</f>
        <v>0</v>
      </c>
    </row>
    <row r="316" spans="1:18" ht="15" customHeight="1">
      <c r="A316" s="36">
        <v>18</v>
      </c>
      <c r="B316" s="36" t="s">
        <v>168</v>
      </c>
      <c r="C316" s="15" t="s">
        <v>131</v>
      </c>
      <c r="D316" s="36" t="s">
        <v>101</v>
      </c>
      <c r="E316" s="36">
        <v>1</v>
      </c>
      <c r="F316" s="36" t="s">
        <v>137</v>
      </c>
      <c r="G316" s="36">
        <v>1</v>
      </c>
      <c r="H316" s="36" t="s">
        <v>103</v>
      </c>
      <c r="I316" s="36"/>
      <c r="J316" s="36">
        <v>13</v>
      </c>
      <c r="K316" s="36">
        <v>11</v>
      </c>
      <c r="L316" s="36">
        <v>13</v>
      </c>
      <c r="M316" s="36" t="s">
        <v>108</v>
      </c>
      <c r="N316" s="4">
        <f>(IF(F316="OŽ",IF(L316=1,612,IF(L316=2,473.76,IF(L316=3,380.16,IF(L316=4,201.6,IF(L316=5,187.2,IF(L316=6,172.8,IF(L316=7,165,IF(L316=8,160,0))))))))+IF(L316&lt;=8,0,IF(L316&lt;=16,153,IF(L316&lt;=24,120,IF(L316&lt;=32,89,IF(L316&lt;=48,58,0)))))-IF(L316&lt;=8,0,IF(L316&lt;=16,(L316-9)*3.06,IF(L316&lt;=24,(L316-17)*3.06,IF(L316&lt;=32,(L316-25)*3.06,IF(L316&lt;=48,(L316-33)*3.06,0))))),0)+IF(F316="PČ",IF(L316=1,449,IF(L316=2,314.6,IF(L316=3,238,IF(L316=4,172,IF(L316=5,159,IF(L316=6,145,IF(L316=7,132,IF(L316=8,119,0))))))))+IF(L316&lt;=8,0,IF(L316&lt;=16,88,IF(L316&lt;=24,55,IF(L316&lt;=32,22,0))))-IF(L316&lt;=8,0,IF(L316&lt;=16,(L316-9)*2.245,IF(L316&lt;=24,(L316-17)*2.245,IF(L316&lt;=32,(L316-25)*2.245,0)))),0)+IF(F316="PČneol",IF(L316=1,85,IF(L316=2,64.61,IF(L316=3,50.76,IF(L316=4,16.25,IF(L316=5,15,IF(L316=6,13.75,IF(L316=7,12.5,IF(L316=8,11.25,0))))))))+IF(L316&lt;=8,0,IF(L316&lt;=16,9,0))-IF(L316&lt;=8,0,IF(L316&lt;=16,(L316-9)*0.425,0)),0)+IF(F316="PŽ",IF(L316=1,85,IF(L316=2,59.5,IF(L316=3,45,IF(L316=4,32.5,IF(L316=5,30,IF(L316=6,27.5,IF(L316=7,25,IF(L316=8,22.5,0))))))))+IF(L316&lt;=8,0,IF(L316&lt;=16,19,IF(L316&lt;=24,13,IF(L316&lt;=32,8,0))))-IF(L316&lt;=8,0,IF(L316&lt;=16,(L316-9)*0.425,IF(L316&lt;=24,(L316-17)*0.425,IF(L316&lt;=32,(L316-25)*0.425,0)))),0)+IF(F316="EČ",IF(L316=1,204,IF(L316=2,156.24,IF(L316=3,123.84,IF(L316=4,72,IF(L316=5,66,IF(L316=6,60,IF(L316=7,54,IF(L316=8,48,0))))))))+IF(L316&lt;=8,0,IF(L316&lt;=16,40,IF(L316&lt;=24,25,0)))-IF(L316&lt;=8,0,IF(L316&lt;=16,(L316-9)*1.02,IF(L316&lt;=24,(L316-17)*1.02,0))),0)+IF(F316="EČneol",IF(L316=1,68,IF(L316=2,51.69,IF(L316=3,40.61,IF(L316=4,13,IF(L316=5,12,IF(L316=6,11,IF(L316=7,10,IF(L316=8,9,0)))))))))+IF(F316="EŽ",IF(L316=1,68,IF(L316=2,47.6,IF(L316=3,36,IF(L316=4,18,IF(L316=5,16.5,IF(L316=6,15,IF(L316=7,13.5,IF(L316=8,12,0))))))))+IF(L316&lt;=8,0,IF(L316&lt;=16,10,IF(L316&lt;=24,6,0)))-IF(L316&lt;=8,0,IF(L316&lt;=16,(L316-9)*0.34,IF(L316&lt;=24,(L316-17)*0.34,0))),0)+IF(F316="PT",IF(L316=1,68,IF(L316=2,52.08,IF(L316=3,41.28,IF(L316=4,24,IF(L316=5,22,IF(L316=6,20,IF(L316=7,18,IF(L316=8,16,0))))))))+IF(L316&lt;=8,0,IF(L316&lt;=16,13,IF(L316&lt;=24,9,IF(L316&lt;=32,4,0))))-IF(L316&lt;=8,0,IF(L316&lt;=16,(L316-9)*0.34,IF(L316&lt;=24,(L316-17)*0.34,IF(L316&lt;=32,(L316-25)*0.34,0)))),0)+IF(F316="JOŽ",IF(L316=1,85,IF(L316=2,59.5,IF(L316=3,45,IF(L316=4,32.5,IF(L316=5,30,IF(L316=6,27.5,IF(L316=7,25,IF(L316=8,22.5,0))))))))+IF(L316&lt;=8,0,IF(L316&lt;=16,19,IF(L316&lt;=24,13,0)))-IF(L316&lt;=8,0,IF(L316&lt;=16,(L316-9)*0.425,IF(L316&lt;=24,(L316-17)*0.425,0))),0)+IF(F316="JPČ",IF(L316=1,68,IF(L316=2,47.6,IF(L316=3,36,IF(L316=4,26,IF(L316=5,24,IF(L316=6,22,IF(L316=7,20,IF(L316=8,18,0))))))))+IF(L316&lt;=8,0,IF(L316&lt;=16,13,IF(L316&lt;=24,9,0)))-IF(L316&lt;=8,0,IF(L316&lt;=16,(L316-9)*0.34,IF(L316&lt;=24,(L316-17)*0.34,0))),0)+IF(F316="JEČ",IF(L316=1,34,IF(L316=2,26.04,IF(L316=3,20.6,IF(L316=4,12,IF(L316=5,11,IF(L316=6,10,IF(L316=7,9,IF(L316=8,8,0))))))))+IF(L316&lt;=8,0,IF(L316&lt;=16,6,0))-IF(L316&lt;=8,0,IF(L316&lt;=16,(L316-9)*0.17,0)),0)+IF(F316="JEOF",IF(L316=1,34,IF(L316=2,26.04,IF(L316=3,20.6,IF(L316=4,12,IF(L316=5,11,IF(L316=6,10,IF(L316=7,9,IF(L316=8,8,0))))))))+IF(L316&lt;=8,0,IF(L316&lt;=16,6,0))-IF(L316&lt;=8,0,IF(L316&lt;=16,(L316-9)*0.17,0)),0)+IF(F316="JnPČ",IF(L316=1,51,IF(L316=2,35.7,IF(L316=3,27,IF(L316=4,19.5,IF(L316=5,18,IF(L316=6,16.5,IF(L316=7,15,IF(L316=8,13.5,0))))))))+IF(L316&lt;=8,0,IF(L316&lt;=16,10,0))-IF(L316&lt;=8,0,IF(L316&lt;=16,(L316-9)*0.255,0)),0)+IF(F316="JnEČ",IF(L316=1,25.5,IF(L316=2,19.53,IF(L316=3,15.48,IF(L316=4,9,IF(L316=5,8.25,IF(L316=6,7.5,IF(L316=7,6.75,IF(L316=8,6,0))))))))+IF(L316&lt;=8,0,IF(L316&lt;=16,5,0))-IF(L316&lt;=8,0,IF(L316&lt;=16,(L316-9)*0.1275,0)),0)+IF(F316="JčPČ",IF(L316=1,21.25,IF(L316=2,14.5,IF(L316=3,11.5,IF(L316=4,7,IF(L316=5,6.5,IF(L316=6,6,IF(L316=7,5.5,IF(L316=8,5,0))))))))+IF(L316&lt;=8,0,IF(L316&lt;=16,4,0))-IF(L316&lt;=8,0,IF(L316&lt;=16,(L316-9)*0.10625,0)),0)+IF(F316="JčEČ",IF(L316=1,17,IF(L316=2,13.02,IF(L316=3,10.32,IF(L316=4,6,IF(L316=5,5.5,IF(L316=6,5,IF(L316=7,4.5,IF(L316=8,4,0))))))))+IF(L316&lt;=8,0,IF(L316&lt;=16,3,0))-IF(L316&lt;=8,0,IF(L316&lt;=16,(L316-9)*0.085,0)),0)+IF(F316="NEAK",IF(L316=1,11.48,IF(L316=2,8.79,IF(L316=3,6.97,IF(L316=4,4.05,IF(L316=5,3.71,IF(L316=6,3.38,IF(L316=7,3.04,IF(L316=8,2.7,0))))))))+IF(L316&lt;=8,0,IF(L316&lt;=16,2,IF(L316&lt;=24,1.3,0)))-IF(L316&lt;=8,0,IF(L316&lt;=16,(L316-9)*0.0574,IF(L316&lt;=24,(L316-17)*0.0574,0))),0))*IF(L316&lt;4,1,IF(OR(F316="PČ",F316="PŽ",F316="PT"),IF(J316&lt;32,J316/32,1),1))* IF(L316&lt;4,1,IF(OR(F316="EČ",F316="EŽ",F316="JOŽ",F316="JPČ",F316="NEAK"),IF(J316&lt;24,J316/24,1),1))*IF(L316&lt;4,1,IF(OR(F316="PČneol",F316="JEČ",F316="JEOF",F316="JnPČ",F316="JnEČ",F316="JčPČ",F316="JčEČ"),IF(J316&lt;16,J316/16,1),1))*IF(L316&lt;4,1,IF(F316="EČneol",IF(J316&lt;8,J316/8,1),1))</f>
        <v>4.3224999999999998</v>
      </c>
      <c r="O316" s="12">
        <f t="shared" si="148"/>
        <v>0</v>
      </c>
      <c r="P316" s="5">
        <f t="shared" si="150"/>
        <v>0</v>
      </c>
      <c r="Q316" s="14">
        <f t="shared" si="157"/>
        <v>0</v>
      </c>
      <c r="R316" s="13">
        <f>IF(Q316&lt;=30,O316+P316,O316+O316*0.3)*IF(G316=1,0.4,IF(G316=2,0.75,IF(G316="1 (kas 4 m. 1 k. nerengiamos)",0.52,1)))*IF(D316="olimpinė",1,IF(M316="Ne",0.5,1))*IF(D316="olimpinė",1,IF(J316&lt;8,0,1))*E316*IF(D316="olimpinė",1,IF(K316&lt;16,0,1))*IF(I316&lt;=1,1,1/I316)*IF(OR(A297="Lietuvos lengvosios atletikos federacija",A297="Lietuvos šaudymo sporto sąjunga"),1.01,1)*IF(OR(A297="Lietuvos dviračių sporto federacija",A297="Lietuvos biatlono federacija",A297=" Lietuvos nacionalinė slidinėjimo asociacija"),1.03,1)*IF(OR(A297="Lietuvos baidarių ir kanojų irklavimo federacija",A297="Lietuvos buriuotojų sąjunga",A297="Lietuvos irklavimo federacija"),1.04,1)*IF(OR(A297="Lietuvos aeroklubas",A297="Lietuvos automobilių sporto federacija",A297="Lietuvos motociklų sporto federacija",A297="Lietuvos motorlaivių federacija",A297="Lietuvos žirginio sporto federacija"),1.09,1)</f>
        <v>0</v>
      </c>
    </row>
    <row r="317" spans="1:18" ht="15" customHeight="1">
      <c r="A317" s="36">
        <v>19</v>
      </c>
      <c r="B317" s="36" t="s">
        <v>168</v>
      </c>
      <c r="C317" s="15" t="s">
        <v>131</v>
      </c>
      <c r="D317" s="36" t="s">
        <v>104</v>
      </c>
      <c r="E317" s="36">
        <v>1</v>
      </c>
      <c r="F317" s="36" t="s">
        <v>137</v>
      </c>
      <c r="G317" s="36">
        <v>1</v>
      </c>
      <c r="H317" s="36" t="s">
        <v>103</v>
      </c>
      <c r="I317" s="36"/>
      <c r="J317" s="36">
        <v>13</v>
      </c>
      <c r="K317" s="36">
        <v>11</v>
      </c>
      <c r="L317" s="36">
        <v>12</v>
      </c>
      <c r="M317" s="36" t="s">
        <v>108</v>
      </c>
      <c r="N317" s="4">
        <f t="shared" ref="N317" si="158">(IF(F317="OŽ",IF(L317=1,612,IF(L317=2,473.76,IF(L317=3,380.16,IF(L317=4,201.6,IF(L317=5,187.2,IF(L317=6,172.8,IF(L317=7,165,IF(L317=8,160,0))))))))+IF(L317&lt;=8,0,IF(L317&lt;=16,153,IF(L317&lt;=24,120,IF(L317&lt;=32,89,IF(L317&lt;=48,58,0)))))-IF(L317&lt;=8,0,IF(L317&lt;=16,(L317-9)*3.06,IF(L317&lt;=24,(L317-17)*3.06,IF(L317&lt;=32,(L317-25)*3.06,IF(L317&lt;=48,(L317-33)*3.06,0))))),0)+IF(F317="PČ",IF(L317=1,449,IF(L317=2,314.6,IF(L317=3,238,IF(L317=4,172,IF(L317=5,159,IF(L317=6,145,IF(L317=7,132,IF(L317=8,119,0))))))))+IF(L317&lt;=8,0,IF(L317&lt;=16,88,IF(L317&lt;=24,55,IF(L317&lt;=32,22,0))))-IF(L317&lt;=8,0,IF(L317&lt;=16,(L317-9)*2.245,IF(L317&lt;=24,(L317-17)*2.245,IF(L317&lt;=32,(L317-25)*2.245,0)))),0)+IF(F317="PČneol",IF(L317=1,85,IF(L317=2,64.61,IF(L317=3,50.76,IF(L317=4,16.25,IF(L317=5,15,IF(L317=6,13.75,IF(L317=7,12.5,IF(L317=8,11.25,0))))))))+IF(L317&lt;=8,0,IF(L317&lt;=16,9,0))-IF(L317&lt;=8,0,IF(L317&lt;=16,(L317-9)*0.425,0)),0)+IF(F317="PŽ",IF(L317=1,85,IF(L317=2,59.5,IF(L317=3,45,IF(L317=4,32.5,IF(L317=5,30,IF(L317=6,27.5,IF(L317=7,25,IF(L317=8,22.5,0))))))))+IF(L317&lt;=8,0,IF(L317&lt;=16,19,IF(L317&lt;=24,13,IF(L317&lt;=32,8,0))))-IF(L317&lt;=8,0,IF(L317&lt;=16,(L317-9)*0.425,IF(L317&lt;=24,(L317-17)*0.425,IF(L317&lt;=32,(L317-25)*0.425,0)))),0)+IF(F317="EČ",IF(L317=1,204,IF(L317=2,156.24,IF(L317=3,123.84,IF(L317=4,72,IF(L317=5,66,IF(L317=6,60,IF(L317=7,54,IF(L317=8,48,0))))))))+IF(L317&lt;=8,0,IF(L317&lt;=16,40,IF(L317&lt;=24,25,0)))-IF(L317&lt;=8,0,IF(L317&lt;=16,(L317-9)*1.02,IF(L317&lt;=24,(L317-17)*1.02,0))),0)+IF(F317="EČneol",IF(L317=1,68,IF(L317=2,51.69,IF(L317=3,40.61,IF(L317=4,13,IF(L317=5,12,IF(L317=6,11,IF(L317=7,10,IF(L317=8,9,0)))))))))+IF(F317="EŽ",IF(L317=1,68,IF(L317=2,47.6,IF(L317=3,36,IF(L317=4,18,IF(L317=5,16.5,IF(L317=6,15,IF(L317=7,13.5,IF(L317=8,12,0))))))))+IF(L317&lt;=8,0,IF(L317&lt;=16,10,IF(L317&lt;=24,6,0)))-IF(L317&lt;=8,0,IF(L317&lt;=16,(L317-9)*0.34,IF(L317&lt;=24,(L317-17)*0.34,0))),0)+IF(F317="PT",IF(L317=1,68,IF(L317=2,52.08,IF(L317=3,41.28,IF(L317=4,24,IF(L317=5,22,IF(L317=6,20,IF(L317=7,18,IF(L317=8,16,0))))))))+IF(L317&lt;=8,0,IF(L317&lt;=16,13,IF(L317&lt;=24,9,IF(L317&lt;=32,4,0))))-IF(L317&lt;=8,0,IF(L317&lt;=16,(L317-9)*0.34,IF(L317&lt;=24,(L317-17)*0.34,IF(L317&lt;=32,(L317-25)*0.34,0)))),0)+IF(F317="JOŽ",IF(L317=1,85,IF(L317=2,59.5,IF(L317=3,45,IF(L317=4,32.5,IF(L317=5,30,IF(L317=6,27.5,IF(L317=7,25,IF(L317=8,22.5,0))))))))+IF(L317&lt;=8,0,IF(L317&lt;=16,19,IF(L317&lt;=24,13,0)))-IF(L317&lt;=8,0,IF(L317&lt;=16,(L317-9)*0.425,IF(L317&lt;=24,(L317-17)*0.425,0))),0)+IF(F317="JPČ",IF(L317=1,68,IF(L317=2,47.6,IF(L317=3,36,IF(L317=4,26,IF(L317=5,24,IF(L317=6,22,IF(L317=7,20,IF(L317=8,18,0))))))))+IF(L317&lt;=8,0,IF(L317&lt;=16,13,IF(L317&lt;=24,9,0)))-IF(L317&lt;=8,0,IF(L317&lt;=16,(L317-9)*0.34,IF(L317&lt;=24,(L317-17)*0.34,0))),0)+IF(F317="JEČ",IF(L317=1,34,IF(L317=2,26.04,IF(L317=3,20.6,IF(L317=4,12,IF(L317=5,11,IF(L317=6,10,IF(L317=7,9,IF(L317=8,8,0))))))))+IF(L317&lt;=8,0,IF(L317&lt;=16,6,0))-IF(L317&lt;=8,0,IF(L317&lt;=16,(L317-9)*0.17,0)),0)+IF(F317="JEOF",IF(L317=1,34,IF(L317=2,26.04,IF(L317=3,20.6,IF(L317=4,12,IF(L317=5,11,IF(L317=6,10,IF(L317=7,9,IF(L317=8,8,0))))))))+IF(L317&lt;=8,0,IF(L317&lt;=16,6,0))-IF(L317&lt;=8,0,IF(L317&lt;=16,(L317-9)*0.17,0)),0)+IF(F317="JnPČ",IF(L317=1,51,IF(L317=2,35.7,IF(L317=3,27,IF(L317=4,19.5,IF(L317=5,18,IF(L317=6,16.5,IF(L317=7,15,IF(L317=8,13.5,0))))))))+IF(L317&lt;=8,0,IF(L317&lt;=16,10,0))-IF(L317&lt;=8,0,IF(L317&lt;=16,(L317-9)*0.255,0)),0)+IF(F317="JnEČ",IF(L317=1,25.5,IF(L317=2,19.53,IF(L317=3,15.48,IF(L317=4,9,IF(L317=5,8.25,IF(L317=6,7.5,IF(L317=7,6.75,IF(L317=8,6,0))))))))+IF(L317&lt;=8,0,IF(L317&lt;=16,5,0))-IF(L317&lt;=8,0,IF(L317&lt;=16,(L317-9)*0.1275,0)),0)+IF(F317="JčPČ",IF(L317=1,21.25,IF(L317=2,14.5,IF(L317=3,11.5,IF(L317=4,7,IF(L317=5,6.5,IF(L317=6,6,IF(L317=7,5.5,IF(L317=8,5,0))))))))+IF(L317&lt;=8,0,IF(L317&lt;=16,4,0))-IF(L317&lt;=8,0,IF(L317&lt;=16,(L317-9)*0.10625,0)),0)+IF(F317="JčEČ",IF(L317=1,17,IF(L317=2,13.02,IF(L317=3,10.32,IF(L317=4,6,IF(L317=5,5.5,IF(L317=6,5,IF(L317=7,4.5,IF(L317=8,4,0))))))))+IF(L317&lt;=8,0,IF(L317&lt;=16,3,0))-IF(L317&lt;=8,0,IF(L317&lt;=16,(L317-9)*0.085,0)),0)+IF(F317="NEAK",IF(L317=1,11.48,IF(L317=2,8.79,IF(L317=3,6.97,IF(L317=4,4.05,IF(L317=5,3.71,IF(L317=6,3.38,IF(L317=7,3.04,IF(L317=8,2.7,0))))))))+IF(L317&lt;=8,0,IF(L317&lt;=16,2,IF(L317&lt;=24,1.3,0)))-IF(L317&lt;=8,0,IF(L317&lt;=16,(L317-9)*0.0574,IF(L317&lt;=24,(L317-17)*0.0574,0))),0))*IF(L317&lt;4,1,IF(OR(F317="PČ",F317="PŽ",F317="PT"),IF(J317&lt;32,J317/32,1),1))* IF(L317&lt;4,1,IF(OR(F317="EČ",F317="EŽ",F317="JOŽ",F317="JPČ",F317="NEAK"),IF(J317&lt;24,J317/24,1),1))*IF(L317&lt;4,1,IF(OR(F317="PČneol",F317="JEČ",F317="JEOF",F317="JnPČ",F317="JnEČ",F317="JčPČ",F317="JčEČ"),IF(J317&lt;16,J317/16,1),1))*IF(L317&lt;4,1,IF(F317="EČneol",IF(J317&lt;8,J317/8,1),1))</f>
        <v>4.4606250000000003</v>
      </c>
      <c r="O317" s="12">
        <f t="shared" si="148"/>
        <v>0</v>
      </c>
      <c r="P317" s="5">
        <f t="shared" si="150"/>
        <v>0</v>
      </c>
      <c r="Q317" s="14">
        <f t="shared" si="157"/>
        <v>0</v>
      </c>
      <c r="R317" s="13">
        <f>IF(Q317&lt;=30,O317+P317,O317+O317*0.3)*IF(G317=1,0.4,IF(G317=2,0.75,IF(G317="1 (kas 4 m. 1 k. nerengiamos)",0.52,1)))*IF(D317="olimpinė",1,IF(M317="Ne",0.5,1))*IF(D317="olimpinė",1,IF(J317&lt;8,0,1))*E317*IF(D317="olimpinė",1,IF(K317&lt;16,0,1))*IF(I317&lt;=1,1,1/I317)*IF(OR(A298="Lietuvos lengvosios atletikos federacija",A298="Lietuvos šaudymo sporto sąjunga"),1.01,1)*IF(OR(A298="Lietuvos dviračių sporto federacija",A298="Lietuvos biatlono federacija",A298=" Lietuvos nacionalinė slidinėjimo asociacija"),1.03,1)*IF(OR(A298="Lietuvos baidarių ir kanojų irklavimo federacija",A298="Lietuvos buriuotojų sąjunga",A298="Lietuvos irklavimo federacija"),1.04,1)*IF(OR(A298="Lietuvos aeroklubas",A298="Lietuvos automobilių sporto federacija",A298="Lietuvos motociklų sporto federacija",A298="Lietuvos motorlaivių federacija",A298="Lietuvos žirginio sporto federacija"),1.09,1)</f>
        <v>0</v>
      </c>
    </row>
    <row r="318" spans="1:18" ht="15" customHeight="1">
      <c r="A318" s="67" t="s">
        <v>3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9"/>
      <c r="R318" s="13">
        <f>SUM(R299:R317)</f>
        <v>6.5212000000000003</v>
      </c>
    </row>
    <row r="319" spans="1:18" ht="15" customHeight="1">
      <c r="A319" s="65" t="s">
        <v>192</v>
      </c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37"/>
      <c r="R319" s="11"/>
    </row>
    <row r="320" spans="1:18" ht="15" customHeight="1">
      <c r="A320" s="65" t="s">
        <v>1</v>
      </c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37"/>
      <c r="R320" s="11"/>
    </row>
    <row r="321" spans="1:18" ht="15" customHeight="1">
      <c r="A321" s="65" t="s">
        <v>196</v>
      </c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37"/>
      <c r="R321" s="11"/>
    </row>
    <row r="322" spans="1:18" ht="15" customHeight="1">
      <c r="A322" s="36">
        <v>1</v>
      </c>
      <c r="B322" s="36" t="s">
        <v>166</v>
      </c>
      <c r="C322" s="15" t="s">
        <v>193</v>
      </c>
      <c r="D322" s="36" t="s">
        <v>101</v>
      </c>
      <c r="E322" s="36">
        <v>1</v>
      </c>
      <c r="F322" s="36" t="s">
        <v>213</v>
      </c>
      <c r="G322" s="36">
        <v>1</v>
      </c>
      <c r="H322" s="36" t="s">
        <v>103</v>
      </c>
      <c r="I322" s="36"/>
      <c r="J322" s="36">
        <v>20</v>
      </c>
      <c r="K322" s="36">
        <v>15</v>
      </c>
      <c r="L322" s="36">
        <v>17</v>
      </c>
      <c r="M322" s="36" t="s">
        <v>108</v>
      </c>
      <c r="N322" s="4">
        <f>(IF(F322="OŽ",IF(L322=1,612,IF(L322=2,473.76,IF(L322=3,380.16,IF(L322=4,201.6,IF(L322=5,187.2,IF(L322=6,172.8,IF(L322=7,165,IF(L322=8,160,0))))))))+IF(L322&lt;=8,0,IF(L322&lt;=16,153,IF(L322&lt;=24,120,IF(L322&lt;=32,89,IF(L322&lt;=48,58,0)))))-IF(L322&lt;=8,0,IF(L322&lt;=16,(L322-9)*3.06,IF(L322&lt;=24,(L322-17)*3.06,IF(L322&lt;=32,(L322-25)*3.06,IF(L322&lt;=48,(L322-33)*3.06,0))))),0)+IF(F322="PČ",IF(L322=1,449,IF(L322=2,314.6,IF(L322=3,238,IF(L322=4,172,IF(L322=5,159,IF(L322=6,145,IF(L322=7,132,IF(L322=8,119,0))))))))+IF(L322&lt;=8,0,IF(L322&lt;=16,88,IF(L322&lt;=24,55,IF(L322&lt;=32,22,0))))-IF(L322&lt;=8,0,IF(L322&lt;=16,(L322-9)*2.245,IF(L322&lt;=24,(L322-17)*2.245,IF(L322&lt;=32,(L322-25)*2.245,0)))),0)+IF(F322="PČneol",IF(L322=1,85,IF(L322=2,64.61,IF(L322=3,50.76,IF(L322=4,16.25,IF(L322=5,15,IF(L322=6,13.75,IF(L322=7,12.5,IF(L322=8,11.25,0))))))))+IF(L322&lt;=8,0,IF(L322&lt;=16,9,0))-IF(L322&lt;=8,0,IF(L322&lt;=16,(L322-9)*0.425,0)),0)+IF(F322="PŽ",IF(L322=1,85,IF(L322=2,59.5,IF(L322=3,45,IF(L322=4,32.5,IF(L322=5,30,IF(L322=6,27.5,IF(L322=7,25,IF(L322=8,22.5,0))))))))+IF(L322&lt;=8,0,IF(L322&lt;=16,19,IF(L322&lt;=24,13,IF(L322&lt;=32,8,0))))-IF(L322&lt;=8,0,IF(L322&lt;=16,(L322-9)*0.425,IF(L322&lt;=24,(L322-17)*0.425,IF(L322&lt;=32,(L322-25)*0.425,0)))),0)+IF(F322="EČ",IF(L322=1,204,IF(L322=2,156.24,IF(L322=3,123.84,IF(L322=4,72,IF(L322=5,66,IF(L322=6,60,IF(L322=7,54,IF(L322=8,48,0))))))))+IF(L322&lt;=8,0,IF(L322&lt;=16,40,IF(L322&lt;=24,25,0)))-IF(L322&lt;=8,0,IF(L322&lt;=16,(L322-9)*1.02,IF(L322&lt;=24,(L322-17)*1.02,0))),0)+IF(F322="EČneol",IF(L322=1,68,IF(L322=2,51.69,IF(L322=3,40.61,IF(L322=4,13,IF(L322=5,12,IF(L322=6,11,IF(L322=7,10,IF(L322=8,9,0)))))))))+IF(F322="EŽ",IF(L322=1,68,IF(L322=2,47.6,IF(L322=3,36,IF(L322=4,18,IF(L322=5,16.5,IF(L322=6,15,IF(L322=7,13.5,IF(L322=8,12,0))))))))+IF(L322&lt;=8,0,IF(L322&lt;=16,10,IF(L322&lt;=24,6,0)))-IF(L322&lt;=8,0,IF(L322&lt;=16,(L322-9)*0.34,IF(L322&lt;=24,(L322-17)*0.34,0))),0)+IF(F322="PT",IF(L322=1,68,IF(L322=2,52.08,IF(L322=3,41.28,IF(L322=4,24,IF(L322=5,22,IF(L322=6,20,IF(L322=7,18,IF(L322=8,16,0))))))))+IF(L322&lt;=8,0,IF(L322&lt;=16,13,IF(L322&lt;=24,9,IF(L322&lt;=32,4,0))))-IF(L322&lt;=8,0,IF(L322&lt;=16,(L322-9)*0.34,IF(L322&lt;=24,(L322-17)*0.34,IF(L322&lt;=32,(L322-25)*0.34,0)))),0)+IF(F322="JOŽ",IF(L322=1,85,IF(L322=2,59.5,IF(L322=3,45,IF(L322=4,32.5,IF(L322=5,30,IF(L322=6,27.5,IF(L322=7,25,IF(L322=8,22.5,0))))))))+IF(L322&lt;=8,0,IF(L322&lt;=16,19,IF(L322&lt;=24,13,0)))-IF(L322&lt;=8,0,IF(L322&lt;=16,(L322-9)*0.425,IF(L322&lt;=24,(L322-17)*0.425,0))),0)+IF(F322="JPČ",IF(L322=1,68,IF(L322=2,47.6,IF(L322=3,36,IF(L322=4,26,IF(L322=5,24,IF(L322=6,22,IF(L322=7,20,IF(L322=8,18,0))))))))+IF(L322&lt;=8,0,IF(L322&lt;=16,13,IF(L322&lt;=24,9,0)))-IF(L322&lt;=8,0,IF(L322&lt;=16,(L322-9)*0.34,IF(L322&lt;=24,(L322-17)*0.34,0))),0)+IF(F322="JEČ",IF(L322=1,34,IF(L322=2,26.04,IF(L322=3,20.6,IF(L322=4,12,IF(L322=5,11,IF(L322=6,10,IF(L322=7,9,IF(L322=8,8,0))))))))+IF(L322&lt;=8,0,IF(L322&lt;=16,6,0))-IF(L322&lt;=8,0,IF(L322&lt;=16,(L322-9)*0.17,0)),0)+IF(F322="JEOF",IF(L322=1,34,IF(L322=2,26.04,IF(L322=3,20.6,IF(L322=4,12,IF(L322=5,11,IF(L322=6,10,IF(L322=7,9,IF(L322=8,8,0))))))))+IF(L322&lt;=8,0,IF(L322&lt;=16,6,0))-IF(L322&lt;=8,0,IF(L322&lt;=16,(L322-9)*0.17,0)),0)+IF(F322="JnPČ",IF(L322=1,51,IF(L322=2,35.7,IF(L322=3,27,IF(L322=4,19.5,IF(L322=5,18,IF(L322=6,16.5,IF(L322=7,15,IF(L322=8,13.5,0))))))))+IF(L322&lt;=8,0,IF(L322&lt;=16,10,0))-IF(L322&lt;=8,0,IF(L322&lt;=16,(L322-9)*0.255,0)),0)+IF(F322="JnEČ",IF(L322=1,25.5,IF(L322=2,19.53,IF(L322=3,15.48,IF(L322=4,9,IF(L322=5,8.25,IF(L322=6,7.5,IF(L322=7,6.75,IF(L322=8,6,0))))))))+IF(L322&lt;=8,0,IF(L322&lt;=16,5,0))-IF(L322&lt;=8,0,IF(L322&lt;=16,(L322-9)*0.1275,0)),0)+IF(F322="JčPČ",IF(L322=1,21.25,IF(L322=2,14.5,IF(L322=3,11.5,IF(L322=4,7,IF(L322=5,6.5,IF(L322=6,6,IF(L322=7,5.5,IF(L322=8,5,0))))))))+IF(L322&lt;=8,0,IF(L322&lt;=16,4,0))-IF(L322&lt;=8,0,IF(L322&lt;=16,(L322-9)*0.10625,0)),0)+IF(F322="JčEČ",IF(L322=1,17,IF(L322=2,13.02,IF(L322=3,10.32,IF(L322=4,6,IF(L322=5,5.5,IF(L322=6,5,IF(L322=7,4.5,IF(L322=8,4,0))))))))+IF(L322&lt;=8,0,IF(L322&lt;=16,3,0))-IF(L322&lt;=8,0,IF(L322&lt;=16,(L322-9)*0.085,0)),0)+IF(F322="NEAK",IF(L322=1,11.48,IF(L322=2,8.79,IF(L322=3,6.97,IF(L322=4,4.05,IF(L322=5,3.71,IF(L322=6,3.38,IF(L322=7,3.04,IF(L322=8,2.7,0))))))))+IF(L322&lt;=8,0,IF(L322&lt;=16,2,IF(L322&lt;=24,1.3,0)))-IF(L322&lt;=8,0,IF(L322&lt;=16,(L322-9)*0.0574,IF(L322&lt;=24,(L322-17)*0.0574,0))),0))*IF(L322&lt;4,1,IF(OR(F322="PČ",F322="PŽ",F322="PT"),IF(J322&lt;32,J322/32,1),1))* IF(L322&lt;4,1,IF(OR(F322="EČ",F322="EŽ",F322="JOŽ",F322="JPČ",F322="NEAK"),IF(J322&lt;24,J322/24,1),1))*IF(L322&lt;4,1,IF(OR(F322="PČneol",F322="JEČ",F322="JEOF",F322="JnPČ",F322="JnEČ",F322="JčPČ",F322="JčEČ"),IF(J322&lt;16,J322/16,1),1))*IF(L322&lt;4,1,IF(F322="EČneol",IF(J322&lt;8,J322/8,1),1))</f>
        <v>0</v>
      </c>
      <c r="O322" s="12">
        <f t="shared" ref="O322:O342" si="159">IF(F322="OŽ",N322,IF(H322="Ne",IF(J322*0.3&lt;=J322-L322,N322,0),IF(J322*0.1&lt;=J322-L322,N322,0)))</f>
        <v>0</v>
      </c>
      <c r="P322" s="5">
        <f>IF(O322=0,0,IF(F322="OŽ",IF(L322&gt;47,0,IF(J322&gt;47,(48-L322)*1.836,((48-L322)-(48-J322))*1.836)),0)+IF(F322="PČ",IF(L322&gt;31,0,IF(J322&gt;31,(32-L322)*1.347,((32-L322)-(32-J322))*1.347)),0)+ IF(F322="PČneol",IF(L322&gt;15,0,IF(J322&gt;15,(16-L322)*0.255,((16-L322)-(16-J322))*0.255)),0)+IF(F322="PŽ",IF(L322&gt;31,0,IF(J322&gt;31,(32-L322)*0.255,((32-L322)-(32-J322))*0.255)),0)+IF(F322="EČ",IF(L322&gt;23,0,IF(J322&gt;23,(24-L322)*0.612,((24-L322)-(24-J322))*0.612)),0)+IF(F322="EČneol",IF(L322&gt;7,0,IF(J322&gt;7,(8-L322)*0.204,((8-L322)-(8-J322))*0.204)),0)+IF(F322="EŽ",IF(L322&gt;23,0,IF(J322&gt;23,(24-L322)*0.204,((24-L322)-(24-J322))*0.204)),0)+IF(F322="PT",IF(L322&gt;31,0,IF(J322&gt;31,(32-L322)*0.204,((32-L322)-(32-J322))*0.204)),0)+IF(F322="JOŽ",IF(L322&gt;23,0,IF(J322&gt;23,(24-L322)*0.255,((24-L322)-(24-J322))*0.255)),0)+IF(F322="JPČ",IF(L322&gt;23,0,IF(J322&gt;23,(24-L322)*0.204,((24-L322)-(24-J322))*0.204)),0)+IF(F322="JEČ",IF(L322&gt;15,0,IF(J322&gt;15,(16-L322)*0.102,((16-L322)-(16-J322))*0.102)),0)+IF(F322="JEOF",IF(L322&gt;15,0,IF(J322&gt;15,(16-L322)*0.102,((16-L322)-(16-J322))*0.102)),0)+IF(F322="JnPČ",IF(L322&gt;15,0,IF(J322&gt;15,(16-L322)*0.153,((16-L322)-(16-J322))*0.153)),0)+IF(F322="JnEČ",IF(L322&gt;15,0,IF(J322&gt;15,(16-L322)*0.0765,((16-L322)-(16-J322))*0.0765)),0)+IF(F322="JčPČ",IF(L322&gt;15,0,IF(J322&gt;15,(16-L322)*0.06375,((16-L322)-(16-J322))*0.06375)),0)+IF(F322="JčEČ",IF(L322&gt;15,0,IF(J322&gt;15,(16-L322)*0.051,((16-L322)-(16-J322))*0.051)),0)+IF(F322="NEAK",IF(L322&gt;23,0,IF(J322&gt;23,(24-L322)*0.03444,((24-L322)-(24-J322))*0.03444)),0))</f>
        <v>0</v>
      </c>
      <c r="Q322" s="14">
        <f>IF(ISERROR(P322*100/N322),0,(P322*100/N322))</f>
        <v>0</v>
      </c>
      <c r="R322" s="13">
        <f>IF(Q322&lt;=30,O322+P322,O322+O322*0.3)*IF(G322=1,0.4,IF(G322=2,0.75,IF(G322="1 (kas 4 m. 1 k. nerengiamos)",0.52,1)))*IF(D322="olimpinė",1,IF(M322="Ne",0.5,1))*IF(D322="olimpinė",1,IF(J322&lt;8,0,1))*E322*IF(D322="olimpinė",1,IF(K322&lt;16,0,1))*IF(I322&lt;=1,1,1/I322)*IF(OR(A16="Lietuvos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323" spans="1:18" ht="15" customHeight="1">
      <c r="A323" s="36">
        <v>2</v>
      </c>
      <c r="B323" s="36" t="s">
        <v>166</v>
      </c>
      <c r="C323" s="15" t="s">
        <v>194</v>
      </c>
      <c r="D323" s="36" t="s">
        <v>101</v>
      </c>
      <c r="E323" s="36">
        <v>1</v>
      </c>
      <c r="F323" s="39" t="s">
        <v>213</v>
      </c>
      <c r="G323" s="36">
        <v>1</v>
      </c>
      <c r="H323" s="36" t="s">
        <v>103</v>
      </c>
      <c r="I323" s="36"/>
      <c r="J323" s="36">
        <v>20</v>
      </c>
      <c r="K323" s="36">
        <v>15</v>
      </c>
      <c r="L323" s="36">
        <v>18</v>
      </c>
      <c r="M323" s="36" t="s">
        <v>108</v>
      </c>
      <c r="N323" s="4">
        <f t="shared" ref="N323:N340" si="160">(IF(F323="OŽ",IF(L323=1,612,IF(L323=2,473.76,IF(L323=3,380.16,IF(L323=4,201.6,IF(L323=5,187.2,IF(L323=6,172.8,IF(L323=7,165,IF(L323=8,160,0))))))))+IF(L323&lt;=8,0,IF(L323&lt;=16,153,IF(L323&lt;=24,120,IF(L323&lt;=32,89,IF(L323&lt;=48,58,0)))))-IF(L323&lt;=8,0,IF(L323&lt;=16,(L323-9)*3.06,IF(L323&lt;=24,(L323-17)*3.06,IF(L323&lt;=32,(L323-25)*3.06,IF(L323&lt;=48,(L323-33)*3.06,0))))),0)+IF(F323="PČ",IF(L323=1,449,IF(L323=2,314.6,IF(L323=3,238,IF(L323=4,172,IF(L323=5,159,IF(L323=6,145,IF(L323=7,132,IF(L323=8,119,0))))))))+IF(L323&lt;=8,0,IF(L323&lt;=16,88,IF(L323&lt;=24,55,IF(L323&lt;=32,22,0))))-IF(L323&lt;=8,0,IF(L323&lt;=16,(L323-9)*2.245,IF(L323&lt;=24,(L323-17)*2.245,IF(L323&lt;=32,(L323-25)*2.245,0)))),0)+IF(F323="PČneol",IF(L323=1,85,IF(L323=2,64.61,IF(L323=3,50.76,IF(L323=4,16.25,IF(L323=5,15,IF(L323=6,13.75,IF(L323=7,12.5,IF(L323=8,11.25,0))))))))+IF(L323&lt;=8,0,IF(L323&lt;=16,9,0))-IF(L323&lt;=8,0,IF(L323&lt;=16,(L323-9)*0.425,0)),0)+IF(F323="PŽ",IF(L323=1,85,IF(L323=2,59.5,IF(L323=3,45,IF(L323=4,32.5,IF(L323=5,30,IF(L323=6,27.5,IF(L323=7,25,IF(L323=8,22.5,0))))))))+IF(L323&lt;=8,0,IF(L323&lt;=16,19,IF(L323&lt;=24,13,IF(L323&lt;=32,8,0))))-IF(L323&lt;=8,0,IF(L323&lt;=16,(L323-9)*0.425,IF(L323&lt;=24,(L323-17)*0.425,IF(L323&lt;=32,(L323-25)*0.425,0)))),0)+IF(F323="EČ",IF(L323=1,204,IF(L323=2,156.24,IF(L323=3,123.84,IF(L323=4,72,IF(L323=5,66,IF(L323=6,60,IF(L323=7,54,IF(L323=8,48,0))))))))+IF(L323&lt;=8,0,IF(L323&lt;=16,40,IF(L323&lt;=24,25,0)))-IF(L323&lt;=8,0,IF(L323&lt;=16,(L323-9)*1.02,IF(L323&lt;=24,(L323-17)*1.02,0))),0)+IF(F323="EČneol",IF(L323=1,68,IF(L323=2,51.69,IF(L323=3,40.61,IF(L323=4,13,IF(L323=5,12,IF(L323=6,11,IF(L323=7,10,IF(L323=8,9,0)))))))))+IF(F323="EŽ",IF(L323=1,68,IF(L323=2,47.6,IF(L323=3,36,IF(L323=4,18,IF(L323=5,16.5,IF(L323=6,15,IF(L323=7,13.5,IF(L323=8,12,0))))))))+IF(L323&lt;=8,0,IF(L323&lt;=16,10,IF(L323&lt;=24,6,0)))-IF(L323&lt;=8,0,IF(L323&lt;=16,(L323-9)*0.34,IF(L323&lt;=24,(L323-17)*0.34,0))),0)+IF(F323="PT",IF(L323=1,68,IF(L323=2,52.08,IF(L323=3,41.28,IF(L323=4,24,IF(L323=5,22,IF(L323=6,20,IF(L323=7,18,IF(L323=8,16,0))))))))+IF(L323&lt;=8,0,IF(L323&lt;=16,13,IF(L323&lt;=24,9,IF(L323&lt;=32,4,0))))-IF(L323&lt;=8,0,IF(L323&lt;=16,(L323-9)*0.34,IF(L323&lt;=24,(L323-17)*0.34,IF(L323&lt;=32,(L323-25)*0.34,0)))),0)+IF(F323="JOŽ",IF(L323=1,85,IF(L323=2,59.5,IF(L323=3,45,IF(L323=4,32.5,IF(L323=5,30,IF(L323=6,27.5,IF(L323=7,25,IF(L323=8,22.5,0))))))))+IF(L323&lt;=8,0,IF(L323&lt;=16,19,IF(L323&lt;=24,13,0)))-IF(L323&lt;=8,0,IF(L323&lt;=16,(L323-9)*0.425,IF(L323&lt;=24,(L323-17)*0.425,0))),0)+IF(F323="JPČ",IF(L323=1,68,IF(L323=2,47.6,IF(L323=3,36,IF(L323=4,26,IF(L323=5,24,IF(L323=6,22,IF(L323=7,20,IF(L323=8,18,0))))))))+IF(L323&lt;=8,0,IF(L323&lt;=16,13,IF(L323&lt;=24,9,0)))-IF(L323&lt;=8,0,IF(L323&lt;=16,(L323-9)*0.34,IF(L323&lt;=24,(L323-17)*0.34,0))),0)+IF(F323="JEČ",IF(L323=1,34,IF(L323=2,26.04,IF(L323=3,20.6,IF(L323=4,12,IF(L323=5,11,IF(L323=6,10,IF(L323=7,9,IF(L323=8,8,0))))))))+IF(L323&lt;=8,0,IF(L323&lt;=16,6,0))-IF(L323&lt;=8,0,IF(L323&lt;=16,(L323-9)*0.17,0)),0)+IF(F323="JEOF",IF(L323=1,34,IF(L323=2,26.04,IF(L323=3,20.6,IF(L323=4,12,IF(L323=5,11,IF(L323=6,10,IF(L323=7,9,IF(L323=8,8,0))))))))+IF(L323&lt;=8,0,IF(L323&lt;=16,6,0))-IF(L323&lt;=8,0,IF(L323&lt;=16,(L323-9)*0.17,0)),0)+IF(F323="JnPČ",IF(L323=1,51,IF(L323=2,35.7,IF(L323=3,27,IF(L323=4,19.5,IF(L323=5,18,IF(L323=6,16.5,IF(L323=7,15,IF(L323=8,13.5,0))))))))+IF(L323&lt;=8,0,IF(L323&lt;=16,10,0))-IF(L323&lt;=8,0,IF(L323&lt;=16,(L323-9)*0.255,0)),0)+IF(F323="JnEČ",IF(L323=1,25.5,IF(L323=2,19.53,IF(L323=3,15.48,IF(L323=4,9,IF(L323=5,8.25,IF(L323=6,7.5,IF(L323=7,6.75,IF(L323=8,6,0))))))))+IF(L323&lt;=8,0,IF(L323&lt;=16,5,0))-IF(L323&lt;=8,0,IF(L323&lt;=16,(L323-9)*0.1275,0)),0)+IF(F323="JčPČ",IF(L323=1,21.25,IF(L323=2,14.5,IF(L323=3,11.5,IF(L323=4,7,IF(L323=5,6.5,IF(L323=6,6,IF(L323=7,5.5,IF(L323=8,5,0))))))))+IF(L323&lt;=8,0,IF(L323&lt;=16,4,0))-IF(L323&lt;=8,0,IF(L323&lt;=16,(L323-9)*0.10625,0)),0)+IF(F323="JčEČ",IF(L323=1,17,IF(L323=2,13.02,IF(L323=3,10.32,IF(L323=4,6,IF(L323=5,5.5,IF(L323=6,5,IF(L323=7,4.5,IF(L323=8,4,0))))))))+IF(L323&lt;=8,0,IF(L323&lt;=16,3,0))-IF(L323&lt;=8,0,IF(L323&lt;=16,(L323-9)*0.085,0)),0)+IF(F323="NEAK",IF(L323=1,11.48,IF(L323=2,8.79,IF(L323=3,6.97,IF(L323=4,4.05,IF(L323=5,3.71,IF(L323=6,3.38,IF(L323=7,3.04,IF(L323=8,2.7,0))))))))+IF(L323&lt;=8,0,IF(L323&lt;=16,2,IF(L323&lt;=24,1.3,0)))-IF(L323&lt;=8,0,IF(L323&lt;=16,(L323-9)*0.0574,IF(L323&lt;=24,(L323-17)*0.0574,0))),0))*IF(L323&lt;4,1,IF(OR(F323="PČ",F323="PŽ",F323="PT"),IF(J323&lt;32,J323/32,1),1))* IF(L323&lt;4,1,IF(OR(F323="EČ",F323="EŽ",F323="JOŽ",F323="JPČ",F323="NEAK"),IF(J323&lt;24,J323/24,1),1))*IF(L323&lt;4,1,IF(OR(F323="PČneol",F323="JEČ",F323="JEOF",F323="JnPČ",F323="JnEČ",F323="JčPČ",F323="JčEČ"),IF(J323&lt;16,J323/16,1),1))*IF(L323&lt;4,1,IF(F323="EČneol",IF(J323&lt;8,J323/8,1),1))</f>
        <v>0</v>
      </c>
      <c r="O323" s="12">
        <f t="shared" si="159"/>
        <v>0</v>
      </c>
      <c r="P323" s="5">
        <f t="shared" ref="P323:P342" si="161">IF(O323=0,0,IF(F323="OŽ",IF(L323&gt;47,0,IF(J323&gt;47,(48-L323)*1.836,((48-L323)-(48-J323))*1.836)),0)+IF(F323="PČ",IF(L323&gt;31,0,IF(J323&gt;31,(32-L323)*1.347,((32-L323)-(32-J323))*1.347)),0)+ IF(F323="PČneol",IF(L323&gt;15,0,IF(J323&gt;15,(16-L323)*0.255,((16-L323)-(16-J323))*0.255)),0)+IF(F323="PŽ",IF(L323&gt;31,0,IF(J323&gt;31,(32-L323)*0.255,((32-L323)-(32-J323))*0.255)),0)+IF(F323="EČ",IF(L323&gt;23,0,IF(J323&gt;23,(24-L323)*0.612,((24-L323)-(24-J323))*0.612)),0)+IF(F323="EČneol",IF(L323&gt;7,0,IF(J323&gt;7,(8-L323)*0.204,((8-L323)-(8-J323))*0.204)),0)+IF(F323="EŽ",IF(L323&gt;23,0,IF(J323&gt;23,(24-L323)*0.204,((24-L323)-(24-J323))*0.204)),0)+IF(F323="PT",IF(L323&gt;31,0,IF(J323&gt;31,(32-L323)*0.204,((32-L323)-(32-J323))*0.204)),0)+IF(F323="JOŽ",IF(L323&gt;23,0,IF(J323&gt;23,(24-L323)*0.255,((24-L323)-(24-J323))*0.255)),0)+IF(F323="JPČ",IF(L323&gt;23,0,IF(J323&gt;23,(24-L323)*0.204,((24-L323)-(24-J323))*0.204)),0)+IF(F323="JEČ",IF(L323&gt;15,0,IF(J323&gt;15,(16-L323)*0.102,((16-L323)-(16-J323))*0.102)),0)+IF(F323="JEOF",IF(L323&gt;15,0,IF(J323&gt;15,(16-L323)*0.102,((16-L323)-(16-J323))*0.102)),0)+IF(F323="JnPČ",IF(L323&gt;15,0,IF(J323&gt;15,(16-L323)*0.153,((16-L323)-(16-J323))*0.153)),0)+IF(F323="JnEČ",IF(L323&gt;15,0,IF(J323&gt;15,(16-L323)*0.0765,((16-L323)-(16-J323))*0.0765)),0)+IF(F323="JčPČ",IF(L323&gt;15,0,IF(J323&gt;15,(16-L323)*0.06375,((16-L323)-(16-J323))*0.06375)),0)+IF(F323="JčEČ",IF(L323&gt;15,0,IF(J323&gt;15,(16-L323)*0.051,((16-L323)-(16-J323))*0.051)),0)+IF(F323="NEAK",IF(L323&gt;23,0,IF(J323&gt;23,(24-L323)*0.03444,((24-L323)-(24-J323))*0.03444)),0))</f>
        <v>0</v>
      </c>
      <c r="Q323" s="14">
        <f t="shared" ref="Q323" si="162">IF(ISERROR(P323*100/N323),0,(P323*100/N323))</f>
        <v>0</v>
      </c>
      <c r="R323" s="13">
        <f>IF(Q323&lt;=30,O323+P323,O323+O323*0.3)*IF(G323=1,0.4,IF(G323=2,0.75,IF(G323="1 (kas 4 m. 1 k. nerengiamos)",0.52,1)))*IF(D323="olimpinė",1,IF(M323="Ne",0.5,1))*IF(D323="olimpinė",1,IF(J323&lt;8,0,1))*E323*IF(D323="olimpinė",1,IF(K323&lt;16,0,1))*IF(I323&lt;=1,1,1/I323)*IF(OR(A17="Lietuvos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324" spans="1:18" ht="15" customHeight="1">
      <c r="A324" s="36">
        <v>3</v>
      </c>
      <c r="B324" s="36" t="s">
        <v>166</v>
      </c>
      <c r="C324" s="15" t="s">
        <v>195</v>
      </c>
      <c r="D324" s="36" t="s">
        <v>104</v>
      </c>
      <c r="E324" s="36">
        <v>1</v>
      </c>
      <c r="F324" s="36" t="s">
        <v>102</v>
      </c>
      <c r="G324" s="36">
        <v>1</v>
      </c>
      <c r="H324" s="36" t="s">
        <v>103</v>
      </c>
      <c r="I324" s="36"/>
      <c r="J324" s="36">
        <v>20</v>
      </c>
      <c r="K324" s="36">
        <v>15</v>
      </c>
      <c r="L324" s="36">
        <v>17</v>
      </c>
      <c r="M324" s="36" t="s">
        <v>108</v>
      </c>
      <c r="N324" s="4">
        <f t="shared" si="160"/>
        <v>20.833333333333336</v>
      </c>
      <c r="O324" s="12">
        <f t="shared" si="159"/>
        <v>0</v>
      </c>
      <c r="P324" s="5">
        <f t="shared" si="161"/>
        <v>0</v>
      </c>
      <c r="Q324" s="14">
        <f>IF(ISERROR(P324*100/N324),0,(P324*100/N324))</f>
        <v>0</v>
      </c>
      <c r="R324" s="13">
        <f>IF(Q324&lt;=30,O324+P324,O324+O324*0.3)*IF(G324=1,0.4,IF(G324=2,0.75,IF(G324="1 (kas 4 m. 1 k. nerengiamos)",0.52,1)))*IF(D324="olimpinė",1,IF(M324="Ne",0.5,1))*IF(D324="olimpinė",1,IF(J324&lt;8,0,1))*E324*IF(D324="olimpinė",1,IF(K324&lt;16,0,1))*IF(I324&lt;=1,1,1/I324)*IF(OR(A18="Lietuvos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325" spans="1:18" ht="15" customHeight="1">
      <c r="A325" s="36">
        <v>4</v>
      </c>
      <c r="B325" s="36" t="s">
        <v>140</v>
      </c>
      <c r="C325" s="15" t="s">
        <v>193</v>
      </c>
      <c r="D325" s="36" t="s">
        <v>101</v>
      </c>
      <c r="E325" s="36">
        <v>1</v>
      </c>
      <c r="F325" s="39" t="s">
        <v>213</v>
      </c>
      <c r="G325" s="36">
        <v>1</v>
      </c>
      <c r="H325" s="36" t="s">
        <v>103</v>
      </c>
      <c r="I325" s="36"/>
      <c r="J325" s="36">
        <v>21</v>
      </c>
      <c r="K325" s="36">
        <v>15</v>
      </c>
      <c r="L325" s="36">
        <v>17</v>
      </c>
      <c r="M325" s="36" t="s">
        <v>108</v>
      </c>
      <c r="N325" s="4">
        <f t="shared" si="160"/>
        <v>0</v>
      </c>
      <c r="O325" s="12">
        <f t="shared" si="159"/>
        <v>0</v>
      </c>
      <c r="P325" s="5">
        <f t="shared" si="161"/>
        <v>0</v>
      </c>
      <c r="Q325" s="14">
        <f t="shared" ref="Q325:Q342" si="163">IF(ISERROR(P325*100/N325),0,(P325*100/N325))</f>
        <v>0</v>
      </c>
      <c r="R325" s="13">
        <f>IF(Q325&lt;=30,O325+P325,O325+O325*0.3)*IF(G325=1,0.4,IF(G325=2,0.75,IF(G325="1 (kas 4 m. 1 k. nerengiamos)",0.52,1)))*IF(D325="olimpinė",1,IF(M325="Ne",0.5,1))*IF(D325="olimpinė",1,IF(J325&lt;8,0,1))*E325*IF(D325="olimpinė",1,IF(K325&lt;16,0,1))*IF(I325&lt;=1,1,1/I325)*IF(OR(A19="Lietuvos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0</v>
      </c>
    </row>
    <row r="326" spans="1:18" s="11" customFormat="1" ht="15" customHeight="1">
      <c r="A326" s="36">
        <v>5</v>
      </c>
      <c r="B326" s="36" t="s">
        <v>140</v>
      </c>
      <c r="C326" s="15" t="s">
        <v>194</v>
      </c>
      <c r="D326" s="36" t="s">
        <v>101</v>
      </c>
      <c r="E326" s="36">
        <v>1</v>
      </c>
      <c r="F326" s="39" t="s">
        <v>213</v>
      </c>
      <c r="G326" s="36">
        <v>1</v>
      </c>
      <c r="H326" s="36" t="s">
        <v>103</v>
      </c>
      <c r="I326" s="36"/>
      <c r="J326" s="36">
        <v>21</v>
      </c>
      <c r="K326" s="36">
        <v>15</v>
      </c>
      <c r="L326" s="36">
        <v>14</v>
      </c>
      <c r="M326" s="36" t="s">
        <v>108</v>
      </c>
      <c r="N326" s="4">
        <f t="shared" ref="N326:N336" si="164">(IF(F326="OŽ",IF(L326=1,612,IF(L326=2,473.76,IF(L326=3,380.16,IF(L326=4,201.6,IF(L326=5,187.2,IF(L326=6,172.8,IF(L326=7,165,IF(L326=8,160,0))))))))+IF(L326&lt;=8,0,IF(L326&lt;=16,153,IF(L326&lt;=24,120,IF(L326&lt;=32,89,IF(L326&lt;=48,58,0)))))-IF(L326&lt;=8,0,IF(L326&lt;=16,(L326-9)*3.06,IF(L326&lt;=24,(L326-17)*3.06,IF(L326&lt;=32,(L326-25)*3.06,IF(L326&lt;=48,(L326-33)*3.06,0))))),0)+IF(F326="PČ",IF(L326=1,449,IF(L326=2,314.6,IF(L326=3,238,IF(L326=4,172,IF(L326=5,159,IF(L326=6,145,IF(L326=7,132,IF(L326=8,119,0))))))))+IF(L326&lt;=8,0,IF(L326&lt;=16,88,IF(L326&lt;=24,55,IF(L326&lt;=32,22,0))))-IF(L326&lt;=8,0,IF(L326&lt;=16,(L326-9)*2.245,IF(L326&lt;=24,(L326-17)*2.245,IF(L326&lt;=32,(L326-25)*2.245,0)))),0)+IF(F326="PČneol",IF(L326=1,85,IF(L326=2,64.61,IF(L326=3,50.76,IF(L326=4,16.25,IF(L326=5,15,IF(L326=6,13.75,IF(L326=7,12.5,IF(L326=8,11.25,0))))))))+IF(L326&lt;=8,0,IF(L326&lt;=16,9,0))-IF(L326&lt;=8,0,IF(L326&lt;=16,(L326-9)*0.425,0)),0)+IF(F326="PŽ",IF(L326=1,85,IF(L326=2,59.5,IF(L326=3,45,IF(L326=4,32.5,IF(L326=5,30,IF(L326=6,27.5,IF(L326=7,25,IF(L326=8,22.5,0))))))))+IF(L326&lt;=8,0,IF(L326&lt;=16,19,IF(L326&lt;=24,13,IF(L326&lt;=32,8,0))))-IF(L326&lt;=8,0,IF(L326&lt;=16,(L326-9)*0.425,IF(L326&lt;=24,(L326-17)*0.425,IF(L326&lt;=32,(L326-25)*0.425,0)))),0)+IF(F326="EČ",IF(L326=1,204,IF(L326=2,156.24,IF(L326=3,123.84,IF(L326=4,72,IF(L326=5,66,IF(L326=6,60,IF(L326=7,54,IF(L326=8,48,0))))))))+IF(L326&lt;=8,0,IF(L326&lt;=16,40,IF(L326&lt;=24,25,0)))-IF(L326&lt;=8,0,IF(L326&lt;=16,(L326-9)*1.02,IF(L326&lt;=24,(L326-17)*1.02,0))),0)+IF(F326="EČneol",IF(L326=1,68,IF(L326=2,51.69,IF(L326=3,40.61,IF(L326=4,13,IF(L326=5,12,IF(L326=6,11,IF(L326=7,10,IF(L326=8,9,0)))))))))+IF(F326="EŽ",IF(L326=1,68,IF(L326=2,47.6,IF(L326=3,36,IF(L326=4,18,IF(L326=5,16.5,IF(L326=6,15,IF(L326=7,13.5,IF(L326=8,12,0))))))))+IF(L326&lt;=8,0,IF(L326&lt;=16,10,IF(L326&lt;=24,6,0)))-IF(L326&lt;=8,0,IF(L326&lt;=16,(L326-9)*0.34,IF(L326&lt;=24,(L326-17)*0.34,0))),0)+IF(F326="PT",IF(L326=1,68,IF(L326=2,52.08,IF(L326=3,41.28,IF(L326=4,24,IF(L326=5,22,IF(L326=6,20,IF(L326=7,18,IF(L326=8,16,0))))))))+IF(L326&lt;=8,0,IF(L326&lt;=16,13,IF(L326&lt;=24,9,IF(L326&lt;=32,4,0))))-IF(L326&lt;=8,0,IF(L326&lt;=16,(L326-9)*0.34,IF(L326&lt;=24,(L326-17)*0.34,IF(L326&lt;=32,(L326-25)*0.34,0)))),0)+IF(F326="JOŽ",IF(L326=1,85,IF(L326=2,59.5,IF(L326=3,45,IF(L326=4,32.5,IF(L326=5,30,IF(L326=6,27.5,IF(L326=7,25,IF(L326=8,22.5,0))))))))+IF(L326&lt;=8,0,IF(L326&lt;=16,19,IF(L326&lt;=24,13,0)))-IF(L326&lt;=8,0,IF(L326&lt;=16,(L326-9)*0.425,IF(L326&lt;=24,(L326-17)*0.425,0))),0)+IF(F326="JPČ",IF(L326=1,68,IF(L326=2,47.6,IF(L326=3,36,IF(L326=4,26,IF(L326=5,24,IF(L326=6,22,IF(L326=7,20,IF(L326=8,18,0))))))))+IF(L326&lt;=8,0,IF(L326&lt;=16,13,IF(L326&lt;=24,9,0)))-IF(L326&lt;=8,0,IF(L326&lt;=16,(L326-9)*0.34,IF(L326&lt;=24,(L326-17)*0.34,0))),0)+IF(F326="JEČ",IF(L326=1,34,IF(L326=2,26.04,IF(L326=3,20.6,IF(L326=4,12,IF(L326=5,11,IF(L326=6,10,IF(L326=7,9,IF(L326=8,8,0))))))))+IF(L326&lt;=8,0,IF(L326&lt;=16,6,0))-IF(L326&lt;=8,0,IF(L326&lt;=16,(L326-9)*0.17,0)),0)+IF(F326="JEOF",IF(L326=1,34,IF(L326=2,26.04,IF(L326=3,20.6,IF(L326=4,12,IF(L326=5,11,IF(L326=6,10,IF(L326=7,9,IF(L326=8,8,0))))))))+IF(L326&lt;=8,0,IF(L326&lt;=16,6,0))-IF(L326&lt;=8,0,IF(L326&lt;=16,(L326-9)*0.17,0)),0)+IF(F326="JnPČ",IF(L326=1,51,IF(L326=2,35.7,IF(L326=3,27,IF(L326=4,19.5,IF(L326=5,18,IF(L326=6,16.5,IF(L326=7,15,IF(L326=8,13.5,0))))))))+IF(L326&lt;=8,0,IF(L326&lt;=16,10,0))-IF(L326&lt;=8,0,IF(L326&lt;=16,(L326-9)*0.255,0)),0)+IF(F326="JnEČ",IF(L326=1,25.5,IF(L326=2,19.53,IF(L326=3,15.48,IF(L326=4,9,IF(L326=5,8.25,IF(L326=6,7.5,IF(L326=7,6.75,IF(L326=8,6,0))))))))+IF(L326&lt;=8,0,IF(L326&lt;=16,5,0))-IF(L326&lt;=8,0,IF(L326&lt;=16,(L326-9)*0.1275,0)),0)+IF(F326="JčPČ",IF(L326=1,21.25,IF(L326=2,14.5,IF(L326=3,11.5,IF(L326=4,7,IF(L326=5,6.5,IF(L326=6,6,IF(L326=7,5.5,IF(L326=8,5,0))))))))+IF(L326&lt;=8,0,IF(L326&lt;=16,4,0))-IF(L326&lt;=8,0,IF(L326&lt;=16,(L326-9)*0.10625,0)),0)+IF(F326="JčEČ",IF(L326=1,17,IF(L326=2,13.02,IF(L326=3,10.32,IF(L326=4,6,IF(L326=5,5.5,IF(L326=6,5,IF(L326=7,4.5,IF(L326=8,4,0))))))))+IF(L326&lt;=8,0,IF(L326&lt;=16,3,0))-IF(L326&lt;=8,0,IF(L326&lt;=16,(L326-9)*0.085,0)),0)+IF(F326="NEAK",IF(L326=1,11.48,IF(L326=2,8.79,IF(L326=3,6.97,IF(L326=4,4.05,IF(L326=5,3.71,IF(L326=6,3.38,IF(L326=7,3.04,IF(L326=8,2.7,0))))))))+IF(L326&lt;=8,0,IF(L326&lt;=16,2,IF(L326&lt;=24,1.3,0)))-IF(L326&lt;=8,0,IF(L326&lt;=16,(L326-9)*0.0574,IF(L326&lt;=24,(L326-17)*0.0574,0))),0))*IF(L326&lt;4,1,IF(OR(F326="PČ",F326="PŽ",F326="PT"),IF(J326&lt;32,J326/32,1),1))* IF(L326&lt;4,1,IF(OR(F326="EČ",F326="EŽ",F326="JOŽ",F326="JPČ",F326="NEAK"),IF(J326&lt;24,J326/24,1),1))*IF(L326&lt;4,1,IF(OR(F326="PČneol",F326="JEČ",F326="JEOF",F326="JnPČ",F326="JnEČ",F326="JčPČ",F326="JčEČ"),IF(J326&lt;16,J326/16,1),1))*IF(L326&lt;4,1,IF(F326="EČneol",IF(J326&lt;8,J326/8,1),1))</f>
        <v>0</v>
      </c>
      <c r="O326" s="12">
        <f t="shared" ref="O326:O336" si="165">IF(F326="OŽ",N326,IF(H326="Ne",IF(J326*0.3&lt;=J326-L326,N326,0),IF(J326*0.1&lt;=J326-L326,N326,0)))</f>
        <v>0</v>
      </c>
      <c r="P326" s="5">
        <f t="shared" ref="P326:P336" si="166">IF(O326=0,0,IF(F326="OŽ",IF(L326&gt;47,0,IF(J326&gt;47,(48-L326)*1.836,((48-L326)-(48-J326))*1.836)),0)+IF(F326="PČ",IF(L326&gt;31,0,IF(J326&gt;31,(32-L326)*1.347,((32-L326)-(32-J326))*1.347)),0)+ IF(F326="PČneol",IF(L326&gt;15,0,IF(J326&gt;15,(16-L326)*0.255,((16-L326)-(16-J326))*0.255)),0)+IF(F326="PŽ",IF(L326&gt;31,0,IF(J326&gt;31,(32-L326)*0.255,((32-L326)-(32-J326))*0.255)),0)+IF(F326="EČ",IF(L326&gt;23,0,IF(J326&gt;23,(24-L326)*0.612,((24-L326)-(24-J326))*0.612)),0)+IF(F326="EČneol",IF(L326&gt;7,0,IF(J326&gt;7,(8-L326)*0.204,((8-L326)-(8-J326))*0.204)),0)+IF(F326="EŽ",IF(L326&gt;23,0,IF(J326&gt;23,(24-L326)*0.204,((24-L326)-(24-J326))*0.204)),0)+IF(F326="PT",IF(L326&gt;31,0,IF(J326&gt;31,(32-L326)*0.204,((32-L326)-(32-J326))*0.204)),0)+IF(F326="JOŽ",IF(L326&gt;23,0,IF(J326&gt;23,(24-L326)*0.255,((24-L326)-(24-J326))*0.255)),0)+IF(F326="JPČ",IF(L326&gt;23,0,IF(J326&gt;23,(24-L326)*0.204,((24-L326)-(24-J326))*0.204)),0)+IF(F326="JEČ",IF(L326&gt;15,0,IF(J326&gt;15,(16-L326)*0.102,((16-L326)-(16-J326))*0.102)),0)+IF(F326="JEOF",IF(L326&gt;15,0,IF(J326&gt;15,(16-L326)*0.102,((16-L326)-(16-J326))*0.102)),0)+IF(F326="JnPČ",IF(L326&gt;15,0,IF(J326&gt;15,(16-L326)*0.153,((16-L326)-(16-J326))*0.153)),0)+IF(F326="JnEČ",IF(L326&gt;15,0,IF(J326&gt;15,(16-L326)*0.0765,((16-L326)-(16-J326))*0.0765)),0)+IF(F326="JčPČ",IF(L326&gt;15,0,IF(J326&gt;15,(16-L326)*0.06375,((16-L326)-(16-J326))*0.06375)),0)+IF(F326="JčEČ",IF(L326&gt;15,0,IF(J326&gt;15,(16-L326)*0.051,((16-L326)-(16-J326))*0.051)),0)+IF(F326="NEAK",IF(L326&gt;23,0,IF(J326&gt;23,(24-L326)*0.03444,((24-L326)-(24-J326))*0.03444)),0))</f>
        <v>0</v>
      </c>
      <c r="Q326" s="14">
        <f t="shared" ref="Q326:Q336" si="167">IF(ISERROR(P326*100/N326),0,(P326*100/N326))</f>
        <v>0</v>
      </c>
      <c r="R326" s="13">
        <f t="shared" ref="R326:R336" si="168">IF(Q326&lt;=30,O326+P326,O326+O326*0.3)*IF(G326=1,0.4,IF(G326=2,0.75,IF(G326="1 (kas 4 m. 1 k. nerengiamos)",0.52,1)))*IF(D326="olimpinė",1,IF(M326="Ne",0.5,1))*IF(D326="olimpinė",1,IF(J326&lt;8,0,1))*E326*IF(D326="olimpinė",1,IF(K326&lt;16,0,1))*IF(I326&lt;=1,1,1/I326)*IF(OR(A20="Lietuvos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327" spans="1:18" s="11" customFormat="1" ht="15" customHeight="1">
      <c r="A327" s="36">
        <v>6</v>
      </c>
      <c r="B327" s="36" t="s">
        <v>140</v>
      </c>
      <c r="C327" s="15" t="s">
        <v>195</v>
      </c>
      <c r="D327" s="36" t="s">
        <v>104</v>
      </c>
      <c r="E327" s="36">
        <v>1</v>
      </c>
      <c r="F327" s="36" t="s">
        <v>102</v>
      </c>
      <c r="G327" s="36">
        <v>1</v>
      </c>
      <c r="H327" s="36" t="s">
        <v>103</v>
      </c>
      <c r="I327" s="36"/>
      <c r="J327" s="36">
        <v>21</v>
      </c>
      <c r="K327" s="36">
        <v>15</v>
      </c>
      <c r="L327" s="36">
        <v>16</v>
      </c>
      <c r="M327" s="36" t="s">
        <v>108</v>
      </c>
      <c r="N327" s="4">
        <f t="shared" si="164"/>
        <v>28.752499999999998</v>
      </c>
      <c r="O327" s="12">
        <f t="shared" si="165"/>
        <v>0</v>
      </c>
      <c r="P327" s="5">
        <f t="shared" si="166"/>
        <v>0</v>
      </c>
      <c r="Q327" s="14">
        <f t="shared" si="167"/>
        <v>0</v>
      </c>
      <c r="R327" s="13">
        <f t="shared" si="168"/>
        <v>0</v>
      </c>
    </row>
    <row r="328" spans="1:18" s="11" customFormat="1" ht="15" customHeight="1">
      <c r="A328" s="36">
        <v>7</v>
      </c>
      <c r="B328" s="36" t="s">
        <v>127</v>
      </c>
      <c r="C328" s="15" t="s">
        <v>193</v>
      </c>
      <c r="D328" s="36" t="s">
        <v>101</v>
      </c>
      <c r="E328" s="36">
        <v>1</v>
      </c>
      <c r="F328" s="39" t="s">
        <v>213</v>
      </c>
      <c r="G328" s="36">
        <v>1</v>
      </c>
      <c r="H328" s="36" t="s">
        <v>103</v>
      </c>
      <c r="I328" s="36"/>
      <c r="J328" s="36">
        <v>25</v>
      </c>
      <c r="K328" s="36">
        <v>21</v>
      </c>
      <c r="L328" s="36">
        <v>1</v>
      </c>
      <c r="M328" s="36" t="s">
        <v>108</v>
      </c>
      <c r="N328" s="4">
        <f t="shared" si="164"/>
        <v>68</v>
      </c>
      <c r="O328" s="12">
        <f t="shared" si="165"/>
        <v>68</v>
      </c>
      <c r="P328" s="5">
        <f t="shared" si="166"/>
        <v>1.4279999999999999</v>
      </c>
      <c r="Q328" s="14">
        <f t="shared" si="167"/>
        <v>2.0999999999999996</v>
      </c>
      <c r="R328" s="13">
        <f t="shared" si="168"/>
        <v>27.7712</v>
      </c>
    </row>
    <row r="329" spans="1:18" s="11" customFormat="1" ht="15" customHeight="1">
      <c r="A329" s="36">
        <v>8</v>
      </c>
      <c r="B329" s="36" t="s">
        <v>127</v>
      </c>
      <c r="C329" s="15" t="s">
        <v>194</v>
      </c>
      <c r="D329" s="36" t="s">
        <v>101</v>
      </c>
      <c r="E329" s="36">
        <v>1</v>
      </c>
      <c r="F329" s="39" t="s">
        <v>213</v>
      </c>
      <c r="G329" s="36">
        <v>1</v>
      </c>
      <c r="H329" s="36" t="s">
        <v>103</v>
      </c>
      <c r="I329" s="36"/>
      <c r="J329" s="36">
        <v>25</v>
      </c>
      <c r="K329" s="36">
        <v>21</v>
      </c>
      <c r="L329" s="36">
        <v>4</v>
      </c>
      <c r="M329" s="36" t="s">
        <v>108</v>
      </c>
      <c r="N329" s="4">
        <f t="shared" si="164"/>
        <v>13</v>
      </c>
      <c r="O329" s="12">
        <f t="shared" si="165"/>
        <v>13</v>
      </c>
      <c r="P329" s="5">
        <f t="shared" si="166"/>
        <v>0.81599999999999995</v>
      </c>
      <c r="Q329" s="14">
        <f t="shared" si="167"/>
        <v>6.2769230769230768</v>
      </c>
      <c r="R329" s="13">
        <f t="shared" si="168"/>
        <v>5.5264000000000006</v>
      </c>
    </row>
    <row r="330" spans="1:18" s="11" customFormat="1" ht="15" customHeight="1">
      <c r="A330" s="36">
        <v>9</v>
      </c>
      <c r="B330" s="36" t="s">
        <v>127</v>
      </c>
      <c r="C330" s="15" t="s">
        <v>195</v>
      </c>
      <c r="D330" s="36" t="s">
        <v>104</v>
      </c>
      <c r="E330" s="36">
        <v>1</v>
      </c>
      <c r="F330" s="36" t="s">
        <v>102</v>
      </c>
      <c r="G330" s="36">
        <v>1</v>
      </c>
      <c r="H330" s="36" t="s">
        <v>103</v>
      </c>
      <c r="I330" s="36"/>
      <c r="J330" s="36">
        <v>25</v>
      </c>
      <c r="K330" s="36">
        <v>21</v>
      </c>
      <c r="L330" s="36">
        <v>3</v>
      </c>
      <c r="M330" s="36" t="s">
        <v>108</v>
      </c>
      <c r="N330" s="4">
        <f t="shared" si="164"/>
        <v>123.84</v>
      </c>
      <c r="O330" s="12">
        <f t="shared" si="165"/>
        <v>123.84</v>
      </c>
      <c r="P330" s="5">
        <f t="shared" si="166"/>
        <v>12.852</v>
      </c>
      <c r="Q330" s="14">
        <f t="shared" si="167"/>
        <v>10.377906976744185</v>
      </c>
      <c r="R330" s="13">
        <f t="shared" si="168"/>
        <v>54.676800000000007</v>
      </c>
    </row>
    <row r="331" spans="1:18" s="11" customFormat="1" ht="15" customHeight="1">
      <c r="A331" s="36">
        <v>10</v>
      </c>
      <c r="B331" s="36" t="s">
        <v>129</v>
      </c>
      <c r="C331" s="15" t="s">
        <v>193</v>
      </c>
      <c r="D331" s="36" t="s">
        <v>101</v>
      </c>
      <c r="E331" s="36">
        <v>1</v>
      </c>
      <c r="F331" s="39" t="s">
        <v>213</v>
      </c>
      <c r="G331" s="36">
        <v>1</v>
      </c>
      <c r="H331" s="36" t="s">
        <v>103</v>
      </c>
      <c r="I331" s="36"/>
      <c r="J331" s="36">
        <v>24</v>
      </c>
      <c r="K331" s="36">
        <v>17</v>
      </c>
      <c r="L331" s="36">
        <v>12</v>
      </c>
      <c r="M331" s="36" t="s">
        <v>108</v>
      </c>
      <c r="N331" s="4">
        <f t="shared" si="164"/>
        <v>0</v>
      </c>
      <c r="O331" s="12">
        <f t="shared" si="165"/>
        <v>0</v>
      </c>
      <c r="P331" s="5">
        <f t="shared" si="166"/>
        <v>0</v>
      </c>
      <c r="Q331" s="14">
        <f t="shared" si="167"/>
        <v>0</v>
      </c>
      <c r="R331" s="13">
        <f t="shared" si="168"/>
        <v>0</v>
      </c>
    </row>
    <row r="332" spans="1:18" s="11" customFormat="1" ht="15" customHeight="1">
      <c r="A332" s="36">
        <v>11</v>
      </c>
      <c r="B332" s="36" t="s">
        <v>129</v>
      </c>
      <c r="C332" s="15" t="s">
        <v>194</v>
      </c>
      <c r="D332" s="36" t="s">
        <v>101</v>
      </c>
      <c r="E332" s="36">
        <v>1</v>
      </c>
      <c r="F332" s="39" t="s">
        <v>213</v>
      </c>
      <c r="G332" s="36">
        <v>1</v>
      </c>
      <c r="H332" s="36" t="s">
        <v>103</v>
      </c>
      <c r="I332" s="36"/>
      <c r="J332" s="36">
        <v>24</v>
      </c>
      <c r="K332" s="36">
        <v>17</v>
      </c>
      <c r="L332" s="36">
        <v>14</v>
      </c>
      <c r="M332" s="36" t="s">
        <v>108</v>
      </c>
      <c r="N332" s="4">
        <f t="shared" si="164"/>
        <v>0</v>
      </c>
      <c r="O332" s="12">
        <f t="shared" si="165"/>
        <v>0</v>
      </c>
      <c r="P332" s="5">
        <f t="shared" si="166"/>
        <v>0</v>
      </c>
      <c r="Q332" s="14">
        <f t="shared" si="167"/>
        <v>0</v>
      </c>
      <c r="R332" s="13">
        <f t="shared" si="168"/>
        <v>0</v>
      </c>
    </row>
    <row r="333" spans="1:18" s="11" customFormat="1" ht="15" customHeight="1">
      <c r="A333" s="36">
        <v>12</v>
      </c>
      <c r="B333" s="36" t="s">
        <v>129</v>
      </c>
      <c r="C333" s="15" t="s">
        <v>195</v>
      </c>
      <c r="D333" s="36" t="s">
        <v>104</v>
      </c>
      <c r="E333" s="36">
        <v>1</v>
      </c>
      <c r="F333" s="36" t="s">
        <v>102</v>
      </c>
      <c r="G333" s="36">
        <v>1</v>
      </c>
      <c r="H333" s="36" t="s">
        <v>103</v>
      </c>
      <c r="I333" s="36"/>
      <c r="J333" s="36">
        <v>24</v>
      </c>
      <c r="K333" s="36">
        <v>17</v>
      </c>
      <c r="L333" s="36">
        <v>11</v>
      </c>
      <c r="M333" s="36" t="s">
        <v>108</v>
      </c>
      <c r="N333" s="4">
        <f t="shared" si="164"/>
        <v>37.96</v>
      </c>
      <c r="O333" s="12">
        <f t="shared" si="165"/>
        <v>37.96</v>
      </c>
      <c r="P333" s="5">
        <f t="shared" si="166"/>
        <v>7.9559999999999995</v>
      </c>
      <c r="Q333" s="14">
        <f t="shared" si="167"/>
        <v>20.958904109589039</v>
      </c>
      <c r="R333" s="13">
        <f t="shared" si="168"/>
        <v>18.366399999999999</v>
      </c>
    </row>
    <row r="334" spans="1:18" s="11" customFormat="1" ht="15" customHeight="1">
      <c r="A334" s="36">
        <v>13</v>
      </c>
      <c r="B334" s="36" t="s">
        <v>105</v>
      </c>
      <c r="C334" s="15" t="s">
        <v>193</v>
      </c>
      <c r="D334" s="36" t="s">
        <v>101</v>
      </c>
      <c r="E334" s="36">
        <v>1</v>
      </c>
      <c r="F334" s="39" t="s">
        <v>213</v>
      </c>
      <c r="G334" s="36">
        <v>1</v>
      </c>
      <c r="H334" s="36" t="s">
        <v>103</v>
      </c>
      <c r="I334" s="36"/>
      <c r="J334" s="36">
        <v>24</v>
      </c>
      <c r="K334" s="36">
        <v>17</v>
      </c>
      <c r="L334" s="36">
        <v>14</v>
      </c>
      <c r="M334" s="36" t="s">
        <v>108</v>
      </c>
      <c r="N334" s="4">
        <f t="shared" si="164"/>
        <v>0</v>
      </c>
      <c r="O334" s="12">
        <f t="shared" si="165"/>
        <v>0</v>
      </c>
      <c r="P334" s="5">
        <f t="shared" si="166"/>
        <v>0</v>
      </c>
      <c r="Q334" s="14">
        <f t="shared" si="167"/>
        <v>0</v>
      </c>
      <c r="R334" s="13">
        <f t="shared" si="168"/>
        <v>0</v>
      </c>
    </row>
    <row r="335" spans="1:18" s="11" customFormat="1" ht="15" customHeight="1">
      <c r="A335" s="36">
        <v>14</v>
      </c>
      <c r="B335" s="36" t="s">
        <v>105</v>
      </c>
      <c r="C335" s="15" t="s">
        <v>194</v>
      </c>
      <c r="D335" s="36" t="s">
        <v>101</v>
      </c>
      <c r="E335" s="36">
        <v>1</v>
      </c>
      <c r="F335" s="39" t="s">
        <v>213</v>
      </c>
      <c r="G335" s="36">
        <v>1</v>
      </c>
      <c r="H335" s="36" t="s">
        <v>103</v>
      </c>
      <c r="I335" s="36"/>
      <c r="J335" s="36">
        <v>24</v>
      </c>
      <c r="K335" s="36">
        <v>17</v>
      </c>
      <c r="L335" s="36">
        <v>15</v>
      </c>
      <c r="M335" s="36" t="s">
        <v>108</v>
      </c>
      <c r="N335" s="4">
        <f t="shared" si="164"/>
        <v>0</v>
      </c>
      <c r="O335" s="12">
        <f t="shared" si="165"/>
        <v>0</v>
      </c>
      <c r="P335" s="5">
        <f t="shared" si="166"/>
        <v>0</v>
      </c>
      <c r="Q335" s="14">
        <f t="shared" si="167"/>
        <v>0</v>
      </c>
      <c r="R335" s="13">
        <f t="shared" si="168"/>
        <v>0</v>
      </c>
    </row>
    <row r="336" spans="1:18" s="11" customFormat="1" ht="15" customHeight="1">
      <c r="A336" s="36">
        <v>15</v>
      </c>
      <c r="B336" s="36" t="s">
        <v>105</v>
      </c>
      <c r="C336" s="15" t="s">
        <v>195</v>
      </c>
      <c r="D336" s="36" t="s">
        <v>104</v>
      </c>
      <c r="E336" s="36">
        <v>1</v>
      </c>
      <c r="F336" s="36" t="s">
        <v>102</v>
      </c>
      <c r="G336" s="36">
        <v>1</v>
      </c>
      <c r="H336" s="36" t="s">
        <v>103</v>
      </c>
      <c r="I336" s="36"/>
      <c r="J336" s="36">
        <v>24</v>
      </c>
      <c r="K336" s="36">
        <v>17</v>
      </c>
      <c r="L336" s="36">
        <v>14</v>
      </c>
      <c r="M336" s="36" t="s">
        <v>108</v>
      </c>
      <c r="N336" s="4">
        <f t="shared" si="164"/>
        <v>34.9</v>
      </c>
      <c r="O336" s="12">
        <f t="shared" si="165"/>
        <v>34.9</v>
      </c>
      <c r="P336" s="5">
        <f t="shared" si="166"/>
        <v>6.12</v>
      </c>
      <c r="Q336" s="14">
        <f t="shared" si="167"/>
        <v>17.535816618911177</v>
      </c>
      <c r="R336" s="13">
        <f t="shared" si="168"/>
        <v>16.407999999999998</v>
      </c>
    </row>
    <row r="337" spans="1:18" ht="15" customHeight="1">
      <c r="A337" s="36">
        <v>16</v>
      </c>
      <c r="B337" s="36" t="s">
        <v>172</v>
      </c>
      <c r="C337" s="15" t="s">
        <v>193</v>
      </c>
      <c r="D337" s="36" t="s">
        <v>101</v>
      </c>
      <c r="E337" s="36">
        <v>1</v>
      </c>
      <c r="F337" s="39" t="s">
        <v>213</v>
      </c>
      <c r="G337" s="36">
        <v>1</v>
      </c>
      <c r="H337" s="36" t="s">
        <v>103</v>
      </c>
      <c r="I337" s="36"/>
      <c r="J337" s="36">
        <v>25</v>
      </c>
      <c r="K337" s="36">
        <v>17</v>
      </c>
      <c r="L337" s="36">
        <v>20</v>
      </c>
      <c r="M337" s="36" t="s">
        <v>108</v>
      </c>
      <c r="N337" s="4">
        <f t="shared" si="160"/>
        <v>0</v>
      </c>
      <c r="O337" s="12">
        <f t="shared" si="159"/>
        <v>0</v>
      </c>
      <c r="P337" s="5">
        <f t="shared" si="161"/>
        <v>0</v>
      </c>
      <c r="Q337" s="14">
        <f t="shared" si="163"/>
        <v>0</v>
      </c>
      <c r="R337" s="13">
        <f>IF(Q337&lt;=30,O337+P337,O337+O337*0.3)*IF(G337=1,0.4,IF(G337=2,0.75,IF(G337="1 (kas 4 m. 1 k. nerengiamos)",0.52,1)))*IF(D337="olimpinė",1,IF(M337="Ne",0.5,1))*IF(D337="olimpinė",1,IF(J337&lt;8,0,1))*E337*IF(D337="olimpinė",1,IF(K337&lt;16,0,1))*IF(I337&lt;=1,1,1/I337)*IF(OR(A20="Lietuvos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338" spans="1:18" ht="15" customHeight="1">
      <c r="A338" s="36">
        <v>17</v>
      </c>
      <c r="B338" s="36" t="s">
        <v>172</v>
      </c>
      <c r="C338" s="15" t="s">
        <v>194</v>
      </c>
      <c r="D338" s="36" t="s">
        <v>101</v>
      </c>
      <c r="E338" s="36">
        <v>1</v>
      </c>
      <c r="F338" s="39" t="s">
        <v>213</v>
      </c>
      <c r="G338" s="36">
        <v>1</v>
      </c>
      <c r="H338" s="36" t="s">
        <v>103</v>
      </c>
      <c r="I338" s="36"/>
      <c r="J338" s="36">
        <v>25</v>
      </c>
      <c r="K338" s="36">
        <v>17</v>
      </c>
      <c r="L338" s="36">
        <v>19</v>
      </c>
      <c r="M338" s="36" t="s">
        <v>108</v>
      </c>
      <c r="N338" s="4">
        <f t="shared" si="160"/>
        <v>0</v>
      </c>
      <c r="O338" s="12">
        <f t="shared" si="159"/>
        <v>0</v>
      </c>
      <c r="P338" s="5">
        <f t="shared" si="161"/>
        <v>0</v>
      </c>
      <c r="Q338" s="14">
        <f t="shared" si="163"/>
        <v>0</v>
      </c>
      <c r="R338" s="13">
        <f>IF(Q338&lt;=30,O338+P338,O338+O338*0.3)*IF(G338=1,0.4,IF(G338=2,0.75,IF(G338="1 (kas 4 m. 1 k. nerengiamos)",0.52,1)))*IF(D338="olimpinė",1,IF(M338="Ne",0.5,1))*IF(D338="olimpinė",1,IF(J338&lt;8,0,1))*E338*IF(D338="olimpinė",1,IF(K338&lt;16,0,1))*IF(I338&lt;=1,1,1/I338)*IF(OR(A21="Lietuvos lengvosios atletikos federacija",A21="Lietuvos šaudymo sporto sąjunga"),1.01,1)*IF(OR(A21="Lietuvos dviračių sporto federacija",A21="Lietuvos biatlono federacija",A21=" Lietuvos nacionalinė slidinėjimo asociacija"),1.03,1)*IF(OR(A21="Lietuvos baidarių ir kanojų irklavimo federacija",A21="Lietuvos buriuotojų sąjunga",A21="Lietuvos irklavimo federacija"),1.04,1)*IF(OR(A21="Lietuvos aeroklubas",A21="Lietuvos automobilių sporto federacija",A21="Lietuvos motociklų sporto federacija",A21="Lietuvos motorlaivių federacija",A21="Lietuvos žirginio sporto federacija"),1.09,1)</f>
        <v>0</v>
      </c>
    </row>
    <row r="339" spans="1:18" ht="15" customHeight="1">
      <c r="A339" s="36">
        <v>18</v>
      </c>
      <c r="B339" s="36" t="s">
        <v>172</v>
      </c>
      <c r="C339" s="15" t="s">
        <v>195</v>
      </c>
      <c r="D339" s="36" t="s">
        <v>104</v>
      </c>
      <c r="E339" s="36">
        <v>1</v>
      </c>
      <c r="F339" s="36" t="s">
        <v>102</v>
      </c>
      <c r="G339" s="36">
        <v>1</v>
      </c>
      <c r="H339" s="36" t="s">
        <v>103</v>
      </c>
      <c r="I339" s="36"/>
      <c r="J339" s="36">
        <v>25</v>
      </c>
      <c r="K339" s="36">
        <v>17</v>
      </c>
      <c r="L339" s="36">
        <v>18</v>
      </c>
      <c r="M339" s="36" t="s">
        <v>108</v>
      </c>
      <c r="N339" s="4">
        <f t="shared" si="160"/>
        <v>23.98</v>
      </c>
      <c r="O339" s="12">
        <f t="shared" si="159"/>
        <v>0</v>
      </c>
      <c r="P339" s="5">
        <f t="shared" si="161"/>
        <v>0</v>
      </c>
      <c r="Q339" s="14">
        <f t="shared" si="163"/>
        <v>0</v>
      </c>
      <c r="R339" s="13">
        <f>IF(Q339&lt;=30,O339+P339,O339+O339*0.3)*IF(G339=1,0.4,IF(G339=2,0.75,IF(G339="1 (kas 4 m. 1 k. nerengiamos)",0.52,1)))*IF(D339="olimpinė",1,IF(M339="Ne",0.5,1))*IF(D339="olimpinė",1,IF(J339&lt;8,0,1))*E339*IF(D339="olimpinė",1,IF(K339&lt;16,0,1))*IF(I339&lt;=1,1,1/I339)*IF(OR(A22="Lietuvos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0</v>
      </c>
    </row>
    <row r="340" spans="1:18" ht="15" customHeight="1">
      <c r="A340" s="36">
        <v>19</v>
      </c>
      <c r="B340" s="36" t="s">
        <v>122</v>
      </c>
      <c r="C340" s="15" t="s">
        <v>193</v>
      </c>
      <c r="D340" s="36" t="s">
        <v>101</v>
      </c>
      <c r="E340" s="36">
        <v>1</v>
      </c>
      <c r="F340" s="39" t="s">
        <v>213</v>
      </c>
      <c r="G340" s="36">
        <v>1</v>
      </c>
      <c r="H340" s="36" t="s">
        <v>103</v>
      </c>
      <c r="I340" s="36"/>
      <c r="J340" s="36">
        <v>25</v>
      </c>
      <c r="K340" s="36">
        <v>17</v>
      </c>
      <c r="L340" s="36">
        <v>23</v>
      </c>
      <c r="M340" s="36" t="s">
        <v>108</v>
      </c>
      <c r="N340" s="4">
        <f t="shared" si="160"/>
        <v>0</v>
      </c>
      <c r="O340" s="12">
        <f t="shared" si="159"/>
        <v>0</v>
      </c>
      <c r="P340" s="5">
        <f t="shared" si="161"/>
        <v>0</v>
      </c>
      <c r="Q340" s="14">
        <f t="shared" si="163"/>
        <v>0</v>
      </c>
      <c r="R340" s="13">
        <f>IF(Q340&lt;=30,O340+P340,O340+O340*0.3)*IF(G340=1,0.4,IF(G340=2,0.75,IF(G340="1 (kas 4 m. 1 k. nerengiamos)",0.52,1)))*IF(D340="olimpinė",1,IF(M340="Ne",0.5,1))*IF(D340="olimpinė",1,IF(J340&lt;8,0,1))*E340*IF(D340="olimpinė",1,IF(K340&lt;16,0,1))*IF(I340&lt;=1,1,1/I340)*IF(OR(A319="Lietuvos lengvosios atletikos federacija",A319="Lietuvos šaudymo sporto sąjunga"),1.01,1)*IF(OR(A319="Lietuvos dviračių sporto federacija",A319="Lietuvos biatlono federacija",A319=" Lietuvos nacionalinė slidinėjimo asociacija"),1.03,1)*IF(OR(A319="Lietuvos baidarių ir kanojų irklavimo federacija",A319="Lietuvos buriuotojų sąjunga",A319="Lietuvos irklavimo federacija"),1.04,1)*IF(OR(A319="Lietuvos aeroklubas",A319="Lietuvos automobilių sporto federacija",A319="Lietuvos motociklų sporto federacija",A319="Lietuvos motorlaivių federacija",A319="Lietuvos žirginio sporto federacija"),1.09,1)</f>
        <v>0</v>
      </c>
    </row>
    <row r="341" spans="1:18" ht="15" customHeight="1">
      <c r="A341" s="36">
        <v>20</v>
      </c>
      <c r="B341" s="36" t="s">
        <v>122</v>
      </c>
      <c r="C341" s="15" t="s">
        <v>194</v>
      </c>
      <c r="D341" s="36" t="s">
        <v>101</v>
      </c>
      <c r="E341" s="36">
        <v>1</v>
      </c>
      <c r="F341" s="39" t="s">
        <v>213</v>
      </c>
      <c r="G341" s="36">
        <v>1</v>
      </c>
      <c r="H341" s="36" t="s">
        <v>103</v>
      </c>
      <c r="I341" s="36"/>
      <c r="J341" s="36">
        <v>25</v>
      </c>
      <c r="K341" s="36">
        <v>17</v>
      </c>
      <c r="L341" s="36">
        <v>21</v>
      </c>
      <c r="M341" s="36" t="s">
        <v>108</v>
      </c>
      <c r="N341" s="4">
        <f>(IF(F341="OŽ",IF(L341=1,612,IF(L341=2,473.76,IF(L341=3,380.16,IF(L341=4,201.6,IF(L341=5,187.2,IF(L341=6,172.8,IF(L341=7,165,IF(L341=8,160,0))))))))+IF(L341&lt;=8,0,IF(L341&lt;=16,153,IF(L341&lt;=24,120,IF(L341&lt;=32,89,IF(L341&lt;=48,58,0)))))-IF(L341&lt;=8,0,IF(L341&lt;=16,(L341-9)*3.06,IF(L341&lt;=24,(L341-17)*3.06,IF(L341&lt;=32,(L341-25)*3.06,IF(L341&lt;=48,(L341-33)*3.06,0))))),0)+IF(F341="PČ",IF(L341=1,449,IF(L341=2,314.6,IF(L341=3,238,IF(L341=4,172,IF(L341=5,159,IF(L341=6,145,IF(L341=7,132,IF(L341=8,119,0))))))))+IF(L341&lt;=8,0,IF(L341&lt;=16,88,IF(L341&lt;=24,55,IF(L341&lt;=32,22,0))))-IF(L341&lt;=8,0,IF(L341&lt;=16,(L341-9)*2.245,IF(L341&lt;=24,(L341-17)*2.245,IF(L341&lt;=32,(L341-25)*2.245,0)))),0)+IF(F341="PČneol",IF(L341=1,85,IF(L341=2,64.61,IF(L341=3,50.76,IF(L341=4,16.25,IF(L341=5,15,IF(L341=6,13.75,IF(L341=7,12.5,IF(L341=8,11.25,0))))))))+IF(L341&lt;=8,0,IF(L341&lt;=16,9,0))-IF(L341&lt;=8,0,IF(L341&lt;=16,(L341-9)*0.425,0)),0)+IF(F341="PŽ",IF(L341=1,85,IF(L341=2,59.5,IF(L341=3,45,IF(L341=4,32.5,IF(L341=5,30,IF(L341=6,27.5,IF(L341=7,25,IF(L341=8,22.5,0))))))))+IF(L341&lt;=8,0,IF(L341&lt;=16,19,IF(L341&lt;=24,13,IF(L341&lt;=32,8,0))))-IF(L341&lt;=8,0,IF(L341&lt;=16,(L341-9)*0.425,IF(L341&lt;=24,(L341-17)*0.425,IF(L341&lt;=32,(L341-25)*0.425,0)))),0)+IF(F341="EČ",IF(L341=1,204,IF(L341=2,156.24,IF(L341=3,123.84,IF(L341=4,72,IF(L341=5,66,IF(L341=6,60,IF(L341=7,54,IF(L341=8,48,0))))))))+IF(L341&lt;=8,0,IF(L341&lt;=16,40,IF(L341&lt;=24,25,0)))-IF(L341&lt;=8,0,IF(L341&lt;=16,(L341-9)*1.02,IF(L341&lt;=24,(L341-17)*1.02,0))),0)+IF(F341="EČneol",IF(L341=1,68,IF(L341=2,51.69,IF(L341=3,40.61,IF(L341=4,13,IF(L341=5,12,IF(L341=6,11,IF(L341=7,10,IF(L341=8,9,0)))))))))+IF(F341="EŽ",IF(L341=1,68,IF(L341=2,47.6,IF(L341=3,36,IF(L341=4,18,IF(L341=5,16.5,IF(L341=6,15,IF(L341=7,13.5,IF(L341=8,12,0))))))))+IF(L341&lt;=8,0,IF(L341&lt;=16,10,IF(L341&lt;=24,6,0)))-IF(L341&lt;=8,0,IF(L341&lt;=16,(L341-9)*0.34,IF(L341&lt;=24,(L341-17)*0.34,0))),0)+IF(F341="PT",IF(L341=1,68,IF(L341=2,52.08,IF(L341=3,41.28,IF(L341=4,24,IF(L341=5,22,IF(L341=6,20,IF(L341=7,18,IF(L341=8,16,0))))))))+IF(L341&lt;=8,0,IF(L341&lt;=16,13,IF(L341&lt;=24,9,IF(L341&lt;=32,4,0))))-IF(L341&lt;=8,0,IF(L341&lt;=16,(L341-9)*0.34,IF(L341&lt;=24,(L341-17)*0.34,IF(L341&lt;=32,(L341-25)*0.34,0)))),0)+IF(F341="JOŽ",IF(L341=1,85,IF(L341=2,59.5,IF(L341=3,45,IF(L341=4,32.5,IF(L341=5,30,IF(L341=6,27.5,IF(L341=7,25,IF(L341=8,22.5,0))))))))+IF(L341&lt;=8,0,IF(L341&lt;=16,19,IF(L341&lt;=24,13,0)))-IF(L341&lt;=8,0,IF(L341&lt;=16,(L341-9)*0.425,IF(L341&lt;=24,(L341-17)*0.425,0))),0)+IF(F341="JPČ",IF(L341=1,68,IF(L341=2,47.6,IF(L341=3,36,IF(L341=4,26,IF(L341=5,24,IF(L341=6,22,IF(L341=7,20,IF(L341=8,18,0))))))))+IF(L341&lt;=8,0,IF(L341&lt;=16,13,IF(L341&lt;=24,9,0)))-IF(L341&lt;=8,0,IF(L341&lt;=16,(L341-9)*0.34,IF(L341&lt;=24,(L341-17)*0.34,0))),0)+IF(F341="JEČ",IF(L341=1,34,IF(L341=2,26.04,IF(L341=3,20.6,IF(L341=4,12,IF(L341=5,11,IF(L341=6,10,IF(L341=7,9,IF(L341=8,8,0))))))))+IF(L341&lt;=8,0,IF(L341&lt;=16,6,0))-IF(L341&lt;=8,0,IF(L341&lt;=16,(L341-9)*0.17,0)),0)+IF(F341="JEOF",IF(L341=1,34,IF(L341=2,26.04,IF(L341=3,20.6,IF(L341=4,12,IF(L341=5,11,IF(L341=6,10,IF(L341=7,9,IF(L341=8,8,0))))))))+IF(L341&lt;=8,0,IF(L341&lt;=16,6,0))-IF(L341&lt;=8,0,IF(L341&lt;=16,(L341-9)*0.17,0)),0)+IF(F341="JnPČ",IF(L341=1,51,IF(L341=2,35.7,IF(L341=3,27,IF(L341=4,19.5,IF(L341=5,18,IF(L341=6,16.5,IF(L341=7,15,IF(L341=8,13.5,0))))))))+IF(L341&lt;=8,0,IF(L341&lt;=16,10,0))-IF(L341&lt;=8,0,IF(L341&lt;=16,(L341-9)*0.255,0)),0)+IF(F341="JnEČ",IF(L341=1,25.5,IF(L341=2,19.53,IF(L341=3,15.48,IF(L341=4,9,IF(L341=5,8.25,IF(L341=6,7.5,IF(L341=7,6.75,IF(L341=8,6,0))))))))+IF(L341&lt;=8,0,IF(L341&lt;=16,5,0))-IF(L341&lt;=8,0,IF(L341&lt;=16,(L341-9)*0.1275,0)),0)+IF(F341="JčPČ",IF(L341=1,21.25,IF(L341=2,14.5,IF(L341=3,11.5,IF(L341=4,7,IF(L341=5,6.5,IF(L341=6,6,IF(L341=7,5.5,IF(L341=8,5,0))))))))+IF(L341&lt;=8,0,IF(L341&lt;=16,4,0))-IF(L341&lt;=8,0,IF(L341&lt;=16,(L341-9)*0.10625,0)),0)+IF(F341="JčEČ",IF(L341=1,17,IF(L341=2,13.02,IF(L341=3,10.32,IF(L341=4,6,IF(L341=5,5.5,IF(L341=6,5,IF(L341=7,4.5,IF(L341=8,4,0))))))))+IF(L341&lt;=8,0,IF(L341&lt;=16,3,0))-IF(L341&lt;=8,0,IF(L341&lt;=16,(L341-9)*0.085,0)),0)+IF(F341="NEAK",IF(L341=1,11.48,IF(L341=2,8.79,IF(L341=3,6.97,IF(L341=4,4.05,IF(L341=5,3.71,IF(L341=6,3.38,IF(L341=7,3.04,IF(L341=8,2.7,0))))))))+IF(L341&lt;=8,0,IF(L341&lt;=16,2,IF(L341&lt;=24,1.3,0)))-IF(L341&lt;=8,0,IF(L341&lt;=16,(L341-9)*0.0574,IF(L341&lt;=24,(L341-17)*0.0574,0))),0))*IF(L341&lt;4,1,IF(OR(F341="PČ",F341="PŽ",F341="PT"),IF(J341&lt;32,J341/32,1),1))* IF(L341&lt;4,1,IF(OR(F341="EČ",F341="EŽ",F341="JOŽ",F341="JPČ",F341="NEAK"),IF(J341&lt;24,J341/24,1),1))*IF(L341&lt;4,1,IF(OR(F341="PČneol",F341="JEČ",F341="JEOF",F341="JnPČ",F341="JnEČ",F341="JčPČ",F341="JčEČ"),IF(J341&lt;16,J341/16,1),1))*IF(L341&lt;4,1,IF(F341="EČneol",IF(J341&lt;8,J341/8,1),1))</f>
        <v>0</v>
      </c>
      <c r="O341" s="12">
        <f t="shared" si="159"/>
        <v>0</v>
      </c>
      <c r="P341" s="5">
        <f t="shared" si="161"/>
        <v>0</v>
      </c>
      <c r="Q341" s="14">
        <f t="shared" si="163"/>
        <v>0</v>
      </c>
      <c r="R341" s="13">
        <f>IF(Q341&lt;=30,O341+P341,O341+O341*0.3)*IF(G341=1,0.4,IF(G341=2,0.75,IF(G341="1 (kas 4 m. 1 k. nerengiamos)",0.52,1)))*IF(D341="olimpinė",1,IF(M341="Ne",0.5,1))*IF(D341="olimpinė",1,IF(J341&lt;8,0,1))*E341*IF(D341="olimpinė",1,IF(K341&lt;16,0,1))*IF(I341&lt;=1,1,1/I341)*IF(OR(A320="Lietuvos lengvosios atletikos federacija",A320="Lietuvos šaudymo sporto sąjunga"),1.01,1)*IF(OR(A320="Lietuvos dviračių sporto federacija",A320="Lietuvos biatlono federacija",A320=" Lietuvos nacionalinė slidinėjimo asociacija"),1.03,1)*IF(OR(A320="Lietuvos baidarių ir kanojų irklavimo federacija",A320="Lietuvos buriuotojų sąjunga",A320="Lietuvos irklavimo federacija"),1.04,1)*IF(OR(A320="Lietuvos aeroklubas",A320="Lietuvos automobilių sporto federacija",A320="Lietuvos motociklų sporto federacija",A320="Lietuvos motorlaivių federacija",A320="Lietuvos žirginio sporto federacija"),1.09,1)</f>
        <v>0</v>
      </c>
    </row>
    <row r="342" spans="1:18" ht="15" customHeight="1">
      <c r="A342" s="36">
        <v>21</v>
      </c>
      <c r="B342" s="36" t="s">
        <v>122</v>
      </c>
      <c r="C342" s="15" t="s">
        <v>195</v>
      </c>
      <c r="D342" s="36" t="s">
        <v>104</v>
      </c>
      <c r="E342" s="36">
        <v>1</v>
      </c>
      <c r="F342" s="36" t="s">
        <v>102</v>
      </c>
      <c r="G342" s="36">
        <v>1</v>
      </c>
      <c r="H342" s="36" t="s">
        <v>103</v>
      </c>
      <c r="I342" s="36"/>
      <c r="J342" s="36">
        <v>25</v>
      </c>
      <c r="K342" s="36">
        <v>17</v>
      </c>
      <c r="L342" s="36">
        <v>21</v>
      </c>
      <c r="M342" s="36" t="s">
        <v>108</v>
      </c>
      <c r="N342" s="4">
        <f t="shared" ref="N342" si="169">(IF(F342="OŽ",IF(L342=1,612,IF(L342=2,473.76,IF(L342=3,380.16,IF(L342=4,201.6,IF(L342=5,187.2,IF(L342=6,172.8,IF(L342=7,165,IF(L342=8,160,0))))))))+IF(L342&lt;=8,0,IF(L342&lt;=16,153,IF(L342&lt;=24,120,IF(L342&lt;=32,89,IF(L342&lt;=48,58,0)))))-IF(L342&lt;=8,0,IF(L342&lt;=16,(L342-9)*3.06,IF(L342&lt;=24,(L342-17)*3.06,IF(L342&lt;=32,(L342-25)*3.06,IF(L342&lt;=48,(L342-33)*3.06,0))))),0)+IF(F342="PČ",IF(L342=1,449,IF(L342=2,314.6,IF(L342=3,238,IF(L342=4,172,IF(L342=5,159,IF(L342=6,145,IF(L342=7,132,IF(L342=8,119,0))))))))+IF(L342&lt;=8,0,IF(L342&lt;=16,88,IF(L342&lt;=24,55,IF(L342&lt;=32,22,0))))-IF(L342&lt;=8,0,IF(L342&lt;=16,(L342-9)*2.245,IF(L342&lt;=24,(L342-17)*2.245,IF(L342&lt;=32,(L342-25)*2.245,0)))),0)+IF(F342="PČneol",IF(L342=1,85,IF(L342=2,64.61,IF(L342=3,50.76,IF(L342=4,16.25,IF(L342=5,15,IF(L342=6,13.75,IF(L342=7,12.5,IF(L342=8,11.25,0))))))))+IF(L342&lt;=8,0,IF(L342&lt;=16,9,0))-IF(L342&lt;=8,0,IF(L342&lt;=16,(L342-9)*0.425,0)),0)+IF(F342="PŽ",IF(L342=1,85,IF(L342=2,59.5,IF(L342=3,45,IF(L342=4,32.5,IF(L342=5,30,IF(L342=6,27.5,IF(L342=7,25,IF(L342=8,22.5,0))))))))+IF(L342&lt;=8,0,IF(L342&lt;=16,19,IF(L342&lt;=24,13,IF(L342&lt;=32,8,0))))-IF(L342&lt;=8,0,IF(L342&lt;=16,(L342-9)*0.425,IF(L342&lt;=24,(L342-17)*0.425,IF(L342&lt;=32,(L342-25)*0.425,0)))),0)+IF(F342="EČ",IF(L342=1,204,IF(L342=2,156.24,IF(L342=3,123.84,IF(L342=4,72,IF(L342=5,66,IF(L342=6,60,IF(L342=7,54,IF(L342=8,48,0))))))))+IF(L342&lt;=8,0,IF(L342&lt;=16,40,IF(L342&lt;=24,25,0)))-IF(L342&lt;=8,0,IF(L342&lt;=16,(L342-9)*1.02,IF(L342&lt;=24,(L342-17)*1.02,0))),0)+IF(F342="EČneol",IF(L342=1,68,IF(L342=2,51.69,IF(L342=3,40.61,IF(L342=4,13,IF(L342=5,12,IF(L342=6,11,IF(L342=7,10,IF(L342=8,9,0)))))))))+IF(F342="EŽ",IF(L342=1,68,IF(L342=2,47.6,IF(L342=3,36,IF(L342=4,18,IF(L342=5,16.5,IF(L342=6,15,IF(L342=7,13.5,IF(L342=8,12,0))))))))+IF(L342&lt;=8,0,IF(L342&lt;=16,10,IF(L342&lt;=24,6,0)))-IF(L342&lt;=8,0,IF(L342&lt;=16,(L342-9)*0.34,IF(L342&lt;=24,(L342-17)*0.34,0))),0)+IF(F342="PT",IF(L342=1,68,IF(L342=2,52.08,IF(L342=3,41.28,IF(L342=4,24,IF(L342=5,22,IF(L342=6,20,IF(L342=7,18,IF(L342=8,16,0))))))))+IF(L342&lt;=8,0,IF(L342&lt;=16,13,IF(L342&lt;=24,9,IF(L342&lt;=32,4,0))))-IF(L342&lt;=8,0,IF(L342&lt;=16,(L342-9)*0.34,IF(L342&lt;=24,(L342-17)*0.34,IF(L342&lt;=32,(L342-25)*0.34,0)))),0)+IF(F342="JOŽ",IF(L342=1,85,IF(L342=2,59.5,IF(L342=3,45,IF(L342=4,32.5,IF(L342=5,30,IF(L342=6,27.5,IF(L342=7,25,IF(L342=8,22.5,0))))))))+IF(L342&lt;=8,0,IF(L342&lt;=16,19,IF(L342&lt;=24,13,0)))-IF(L342&lt;=8,0,IF(L342&lt;=16,(L342-9)*0.425,IF(L342&lt;=24,(L342-17)*0.425,0))),0)+IF(F342="JPČ",IF(L342=1,68,IF(L342=2,47.6,IF(L342=3,36,IF(L342=4,26,IF(L342=5,24,IF(L342=6,22,IF(L342=7,20,IF(L342=8,18,0))))))))+IF(L342&lt;=8,0,IF(L342&lt;=16,13,IF(L342&lt;=24,9,0)))-IF(L342&lt;=8,0,IF(L342&lt;=16,(L342-9)*0.34,IF(L342&lt;=24,(L342-17)*0.34,0))),0)+IF(F342="JEČ",IF(L342=1,34,IF(L342=2,26.04,IF(L342=3,20.6,IF(L342=4,12,IF(L342=5,11,IF(L342=6,10,IF(L342=7,9,IF(L342=8,8,0))))))))+IF(L342&lt;=8,0,IF(L342&lt;=16,6,0))-IF(L342&lt;=8,0,IF(L342&lt;=16,(L342-9)*0.17,0)),0)+IF(F342="JEOF",IF(L342=1,34,IF(L342=2,26.04,IF(L342=3,20.6,IF(L342=4,12,IF(L342=5,11,IF(L342=6,10,IF(L342=7,9,IF(L342=8,8,0))))))))+IF(L342&lt;=8,0,IF(L342&lt;=16,6,0))-IF(L342&lt;=8,0,IF(L342&lt;=16,(L342-9)*0.17,0)),0)+IF(F342="JnPČ",IF(L342=1,51,IF(L342=2,35.7,IF(L342=3,27,IF(L342=4,19.5,IF(L342=5,18,IF(L342=6,16.5,IF(L342=7,15,IF(L342=8,13.5,0))))))))+IF(L342&lt;=8,0,IF(L342&lt;=16,10,0))-IF(L342&lt;=8,0,IF(L342&lt;=16,(L342-9)*0.255,0)),0)+IF(F342="JnEČ",IF(L342=1,25.5,IF(L342=2,19.53,IF(L342=3,15.48,IF(L342=4,9,IF(L342=5,8.25,IF(L342=6,7.5,IF(L342=7,6.75,IF(L342=8,6,0))))))))+IF(L342&lt;=8,0,IF(L342&lt;=16,5,0))-IF(L342&lt;=8,0,IF(L342&lt;=16,(L342-9)*0.1275,0)),0)+IF(F342="JčPČ",IF(L342=1,21.25,IF(L342=2,14.5,IF(L342=3,11.5,IF(L342=4,7,IF(L342=5,6.5,IF(L342=6,6,IF(L342=7,5.5,IF(L342=8,5,0))))))))+IF(L342&lt;=8,0,IF(L342&lt;=16,4,0))-IF(L342&lt;=8,0,IF(L342&lt;=16,(L342-9)*0.10625,0)),0)+IF(F342="JčEČ",IF(L342=1,17,IF(L342=2,13.02,IF(L342=3,10.32,IF(L342=4,6,IF(L342=5,5.5,IF(L342=6,5,IF(L342=7,4.5,IF(L342=8,4,0))))))))+IF(L342&lt;=8,0,IF(L342&lt;=16,3,0))-IF(L342&lt;=8,0,IF(L342&lt;=16,(L342-9)*0.085,0)),0)+IF(F342="NEAK",IF(L342=1,11.48,IF(L342=2,8.79,IF(L342=3,6.97,IF(L342=4,4.05,IF(L342=5,3.71,IF(L342=6,3.38,IF(L342=7,3.04,IF(L342=8,2.7,0))))))))+IF(L342&lt;=8,0,IF(L342&lt;=16,2,IF(L342&lt;=24,1.3,0)))-IF(L342&lt;=8,0,IF(L342&lt;=16,(L342-9)*0.0574,IF(L342&lt;=24,(L342-17)*0.0574,0))),0))*IF(L342&lt;4,1,IF(OR(F342="PČ",F342="PŽ",F342="PT"),IF(J342&lt;32,J342/32,1),1))* IF(L342&lt;4,1,IF(OR(F342="EČ",F342="EŽ",F342="JOŽ",F342="JPČ",F342="NEAK"),IF(J342&lt;24,J342/24,1),1))*IF(L342&lt;4,1,IF(OR(F342="PČneol",F342="JEČ",F342="JEOF",F342="JnPČ",F342="JnEČ",F342="JčPČ",F342="JčEČ"),IF(J342&lt;16,J342/16,1),1))*IF(L342&lt;4,1,IF(F342="EČneol",IF(J342&lt;8,J342/8,1),1))</f>
        <v>20.92</v>
      </c>
      <c r="O342" s="12">
        <f t="shared" si="159"/>
        <v>0</v>
      </c>
      <c r="P342" s="5">
        <f t="shared" si="161"/>
        <v>0</v>
      </c>
      <c r="Q342" s="14">
        <f t="shared" si="163"/>
        <v>0</v>
      </c>
      <c r="R342" s="13">
        <f>IF(Q342&lt;=30,O342+P342,O342+O342*0.3)*IF(G342=1,0.4,IF(G342=2,0.75,IF(G342="1 (kas 4 m. 1 k. nerengiamos)",0.52,1)))*IF(D342="olimpinė",1,IF(M342="Ne",0.5,1))*IF(D342="olimpinė",1,IF(J342&lt;8,0,1))*E342*IF(D342="olimpinė",1,IF(K342&lt;16,0,1))*IF(I342&lt;=1,1,1/I342)*IF(OR(A321="Lietuvos lengvosios atletikos federacija",A321="Lietuvos šaudymo sporto sąjunga"),1.01,1)*IF(OR(A321="Lietuvos dviračių sporto federacija",A321="Lietuvos biatlono federacija",A321=" Lietuvos nacionalinė slidinėjimo asociacija"),1.03,1)*IF(OR(A321="Lietuvos baidarių ir kanojų irklavimo federacija",A321="Lietuvos buriuotojų sąjunga",A321="Lietuvos irklavimo federacija"),1.04,1)*IF(OR(A321="Lietuvos aeroklubas",A321="Lietuvos automobilių sporto federacija",A321="Lietuvos motociklų sporto federacija",A321="Lietuvos motorlaivių federacija",A321="Lietuvos žirginio sporto federacija"),1.09,1)</f>
        <v>0</v>
      </c>
    </row>
    <row r="343" spans="1:18" ht="15" customHeight="1">
      <c r="A343" s="67" t="s">
        <v>3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9"/>
      <c r="R343" s="13">
        <f>SUM(R322:R342)</f>
        <v>122.7488</v>
      </c>
    </row>
    <row r="344" spans="1:18" ht="15" customHeight="1">
      <c r="A344" s="65" t="s">
        <v>197</v>
      </c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37"/>
      <c r="R344" s="11"/>
    </row>
    <row r="345" spans="1:18" ht="15" customHeight="1">
      <c r="A345" s="65" t="s">
        <v>1</v>
      </c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37"/>
      <c r="R345" s="11"/>
    </row>
    <row r="346" spans="1:18" ht="15" customHeight="1">
      <c r="A346" s="65" t="s">
        <v>198</v>
      </c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37"/>
      <c r="R346" s="11"/>
    </row>
    <row r="347" spans="1:18" ht="15" customHeight="1">
      <c r="A347" s="36">
        <v>1</v>
      </c>
      <c r="B347" s="36" t="s">
        <v>148</v>
      </c>
      <c r="C347" s="15" t="s">
        <v>193</v>
      </c>
      <c r="D347" s="36" t="s">
        <v>101</v>
      </c>
      <c r="E347" s="36">
        <v>1</v>
      </c>
      <c r="F347" s="36" t="s">
        <v>199</v>
      </c>
      <c r="G347" s="36">
        <v>1</v>
      </c>
      <c r="H347" s="36" t="s">
        <v>103</v>
      </c>
      <c r="I347" s="36"/>
      <c r="J347" s="36">
        <v>21</v>
      </c>
      <c r="K347" s="36">
        <v>17</v>
      </c>
      <c r="L347" s="36">
        <v>17</v>
      </c>
      <c r="M347" s="36" t="s">
        <v>108</v>
      </c>
      <c r="N347" s="4">
        <f>(IF(F347="OŽ",IF(L347=1,612,IF(L347=2,473.76,IF(L347=3,380.16,IF(L347=4,201.6,IF(L347=5,187.2,IF(L347=6,172.8,IF(L347=7,165,IF(L347=8,160,0))))))))+IF(L347&lt;=8,0,IF(L347&lt;=16,153,IF(L347&lt;=24,120,IF(L347&lt;=32,89,IF(L347&lt;=48,58,0)))))-IF(L347&lt;=8,0,IF(L347&lt;=16,(L347-9)*3.06,IF(L347&lt;=24,(L347-17)*3.06,IF(L347&lt;=32,(L347-25)*3.06,IF(L347&lt;=48,(L347-33)*3.06,0))))),0)+IF(F347="PČ",IF(L347=1,449,IF(L347=2,314.6,IF(L347=3,238,IF(L347=4,172,IF(L347=5,159,IF(L347=6,145,IF(L347=7,132,IF(L347=8,119,0))))))))+IF(L347&lt;=8,0,IF(L347&lt;=16,88,IF(L347&lt;=24,55,IF(L347&lt;=32,22,0))))-IF(L347&lt;=8,0,IF(L347&lt;=16,(L347-9)*2.245,IF(L347&lt;=24,(L347-17)*2.245,IF(L347&lt;=32,(L347-25)*2.245,0)))),0)+IF(F347="PČneol",IF(L347=1,85,IF(L347=2,64.61,IF(L347=3,50.76,IF(L347=4,16.25,IF(L347=5,15,IF(L347=6,13.75,IF(L347=7,12.5,IF(L347=8,11.25,0))))))))+IF(L347&lt;=8,0,IF(L347&lt;=16,9,0))-IF(L347&lt;=8,0,IF(L347&lt;=16,(L347-9)*0.425,0)),0)+IF(F347="PŽ",IF(L347=1,85,IF(L347=2,59.5,IF(L347=3,45,IF(L347=4,32.5,IF(L347=5,30,IF(L347=6,27.5,IF(L347=7,25,IF(L347=8,22.5,0))))))))+IF(L347&lt;=8,0,IF(L347&lt;=16,19,IF(L347&lt;=24,13,IF(L347&lt;=32,8,0))))-IF(L347&lt;=8,0,IF(L347&lt;=16,(L347-9)*0.425,IF(L347&lt;=24,(L347-17)*0.425,IF(L347&lt;=32,(L347-25)*0.425,0)))),0)+IF(F347="EČ",IF(L347=1,204,IF(L347=2,156.24,IF(L347=3,123.84,IF(L347=4,72,IF(L347=5,66,IF(L347=6,60,IF(L347=7,54,IF(L347=8,48,0))))))))+IF(L347&lt;=8,0,IF(L347&lt;=16,40,IF(L347&lt;=24,25,0)))-IF(L347&lt;=8,0,IF(L347&lt;=16,(L347-9)*1.02,IF(L347&lt;=24,(L347-17)*1.02,0))),0)+IF(F347="EČneol",IF(L347=1,68,IF(L347=2,51.69,IF(L347=3,40.61,IF(L347=4,13,IF(L347=5,12,IF(L347=6,11,IF(L347=7,10,IF(L347=8,9,0)))))))))+IF(F347="EŽ",IF(L347=1,68,IF(L347=2,47.6,IF(L347=3,36,IF(L347=4,18,IF(L347=5,16.5,IF(L347=6,15,IF(L347=7,13.5,IF(L347=8,12,0))))))))+IF(L347&lt;=8,0,IF(L347&lt;=16,10,IF(L347&lt;=24,6,0)))-IF(L347&lt;=8,0,IF(L347&lt;=16,(L347-9)*0.34,IF(L347&lt;=24,(L347-17)*0.34,0))),0)+IF(F347="PT",IF(L347=1,68,IF(L347=2,52.08,IF(L347=3,41.28,IF(L347=4,24,IF(L347=5,22,IF(L347=6,20,IF(L347=7,18,IF(L347=8,16,0))))))))+IF(L347&lt;=8,0,IF(L347&lt;=16,13,IF(L347&lt;=24,9,IF(L347&lt;=32,4,0))))-IF(L347&lt;=8,0,IF(L347&lt;=16,(L347-9)*0.34,IF(L347&lt;=24,(L347-17)*0.34,IF(L347&lt;=32,(L347-25)*0.34,0)))),0)+IF(F347="JOŽ",IF(L347=1,85,IF(L347=2,59.5,IF(L347=3,45,IF(L347=4,32.5,IF(L347=5,30,IF(L347=6,27.5,IF(L347=7,25,IF(L347=8,22.5,0))))))))+IF(L347&lt;=8,0,IF(L347&lt;=16,19,IF(L347&lt;=24,13,0)))-IF(L347&lt;=8,0,IF(L347&lt;=16,(L347-9)*0.425,IF(L347&lt;=24,(L347-17)*0.425,0))),0)+IF(F347="JPČ",IF(L347=1,68,IF(L347=2,47.6,IF(L347=3,36,IF(L347=4,26,IF(L347=5,24,IF(L347=6,22,IF(L347=7,20,IF(L347=8,18,0))))))))+IF(L347&lt;=8,0,IF(L347&lt;=16,13,IF(L347&lt;=24,9,0)))-IF(L347&lt;=8,0,IF(L347&lt;=16,(L347-9)*0.34,IF(L347&lt;=24,(L347-17)*0.34,0))),0)+IF(F347="JEČ",IF(L347=1,34,IF(L347=2,26.04,IF(L347=3,20.6,IF(L347=4,12,IF(L347=5,11,IF(L347=6,10,IF(L347=7,9,IF(L347=8,8,0))))))))+IF(L347&lt;=8,0,IF(L347&lt;=16,6,0))-IF(L347&lt;=8,0,IF(L347&lt;=16,(L347-9)*0.17,0)),0)+IF(F347="JEOF",IF(L347=1,34,IF(L347=2,26.04,IF(L347=3,20.6,IF(L347=4,12,IF(L347=5,11,IF(L347=6,10,IF(L347=7,9,IF(L347=8,8,0))))))))+IF(L347&lt;=8,0,IF(L347&lt;=16,6,0))-IF(L347&lt;=8,0,IF(L347&lt;=16,(L347-9)*0.17,0)),0)+IF(F347="JnPČ",IF(L347=1,51,IF(L347=2,35.7,IF(L347=3,27,IF(L347=4,19.5,IF(L347=5,18,IF(L347=6,16.5,IF(L347=7,15,IF(L347=8,13.5,0))))))))+IF(L347&lt;=8,0,IF(L347&lt;=16,10,0))-IF(L347&lt;=8,0,IF(L347&lt;=16,(L347-9)*0.255,0)),0)+IF(F347="JnEČ",IF(L347=1,25.5,IF(L347=2,19.53,IF(L347=3,15.48,IF(L347=4,9,IF(L347=5,8.25,IF(L347=6,7.5,IF(L347=7,6.75,IF(L347=8,6,0))))))))+IF(L347&lt;=8,0,IF(L347&lt;=16,5,0))-IF(L347&lt;=8,0,IF(L347&lt;=16,(L347-9)*0.1275,0)),0)+IF(F347="JčPČ",IF(L347=1,21.25,IF(L347=2,14.5,IF(L347=3,11.5,IF(L347=4,7,IF(L347=5,6.5,IF(L347=6,6,IF(L347=7,5.5,IF(L347=8,5,0))))))))+IF(L347&lt;=8,0,IF(L347&lt;=16,4,0))-IF(L347&lt;=8,0,IF(L347&lt;=16,(L347-9)*0.10625,0)),0)+IF(F347="JčEČ",IF(L347=1,17,IF(L347=2,13.02,IF(L347=3,10.32,IF(L347=4,6,IF(L347=5,5.5,IF(L347=6,5,IF(L347=7,4.5,IF(L347=8,4,0))))))))+IF(L347&lt;=8,0,IF(L347&lt;=16,3,0))-IF(L347&lt;=8,0,IF(L347&lt;=16,(L347-9)*0.085,0)),0)+IF(F347="NEAK",IF(L347=1,11.48,IF(L347=2,8.79,IF(L347=3,6.97,IF(L347=4,4.05,IF(L347=5,3.71,IF(L347=6,3.38,IF(L347=7,3.04,IF(L347=8,2.7,0))))))))+IF(L347&lt;=8,0,IF(L347&lt;=16,2,IF(L347&lt;=24,1.3,0)))-IF(L347&lt;=8,0,IF(L347&lt;=16,(L347-9)*0.0574,IF(L347&lt;=24,(L347-17)*0.0574,0))),0))*IF(L347&lt;4,1,IF(OR(F347="PČ",F347="PŽ",F347="PT"),IF(J347&lt;32,J347/32,1),1))* IF(L347&lt;4,1,IF(OR(F347="EČ",F347="EŽ",F347="JOŽ",F347="JPČ",F347="NEAK"),IF(J347&lt;24,J347/24,1),1))*IF(L347&lt;4,1,IF(OR(F347="PČneol",F347="JEČ",F347="JEOF",F347="JnPČ",F347="JnEČ",F347="JčPČ",F347="JčEČ"),IF(J347&lt;16,J347/16,1),1))*IF(L347&lt;4,1,IF(F347="EČneol",IF(J347&lt;8,J347/8,1),1))</f>
        <v>0</v>
      </c>
      <c r="O347" s="12">
        <f t="shared" ref="O347:O356" si="170">IF(F347="OŽ",N347,IF(H347="Ne",IF(J347*0.3&lt;=J347-L347,N347,0),IF(J347*0.1&lt;=J347-L347,N347,0)))</f>
        <v>0</v>
      </c>
      <c r="P347" s="5">
        <f>IF(O347=0,0,IF(F347="OŽ",IF(L347&gt;47,0,IF(J347&gt;47,(48-L347)*1.836,((48-L347)-(48-J347))*1.836)),0)+IF(F347="PČ",IF(L347&gt;31,0,IF(J347&gt;31,(32-L347)*1.347,((32-L347)-(32-J347))*1.347)),0)+ IF(F347="PČneol",IF(L347&gt;15,0,IF(J347&gt;15,(16-L347)*0.255,((16-L347)-(16-J347))*0.255)),0)+IF(F347="PŽ",IF(L347&gt;31,0,IF(J347&gt;31,(32-L347)*0.255,((32-L347)-(32-J347))*0.255)),0)+IF(F347="EČ",IF(L347&gt;23,0,IF(J347&gt;23,(24-L347)*0.612,((24-L347)-(24-J347))*0.612)),0)+IF(F347="EČneol",IF(L347&gt;7,0,IF(J347&gt;7,(8-L347)*0.204,((8-L347)-(8-J347))*0.204)),0)+IF(F347="EŽ",IF(L347&gt;23,0,IF(J347&gt;23,(24-L347)*0.204,((24-L347)-(24-J347))*0.204)),0)+IF(F347="PT",IF(L347&gt;31,0,IF(J347&gt;31,(32-L347)*0.204,((32-L347)-(32-J347))*0.204)),0)+IF(F347="JOŽ",IF(L347&gt;23,0,IF(J347&gt;23,(24-L347)*0.255,((24-L347)-(24-J347))*0.255)),0)+IF(F347="JPČ",IF(L347&gt;23,0,IF(J347&gt;23,(24-L347)*0.204,((24-L347)-(24-J347))*0.204)),0)+IF(F347="JEČ",IF(L347&gt;15,0,IF(J347&gt;15,(16-L347)*0.102,((16-L347)-(16-J347))*0.102)),0)+IF(F347="JEOF",IF(L347&gt;15,0,IF(J347&gt;15,(16-L347)*0.102,((16-L347)-(16-J347))*0.102)),0)+IF(F347="JnPČ",IF(L347&gt;15,0,IF(J347&gt;15,(16-L347)*0.153,((16-L347)-(16-J347))*0.153)),0)+IF(F347="JnEČ",IF(L347&gt;15,0,IF(J347&gt;15,(16-L347)*0.0765,((16-L347)-(16-J347))*0.0765)),0)+IF(F347="JčPČ",IF(L347&gt;15,0,IF(J347&gt;15,(16-L347)*0.06375,((16-L347)-(16-J347))*0.06375)),0)+IF(F347="JčEČ",IF(L347&gt;15,0,IF(J347&gt;15,(16-L347)*0.051,((16-L347)-(16-J347))*0.051)),0)+IF(F347="NEAK",IF(L347&gt;23,0,IF(J347&gt;23,(24-L347)*0.03444,((24-L347)-(24-J347))*0.03444)),0))</f>
        <v>0</v>
      </c>
      <c r="Q347" s="14">
        <f>IF(ISERROR(P347*100/N347),0,(P347*100/N347))</f>
        <v>0</v>
      </c>
      <c r="R347" s="13">
        <f t="shared" ref="R347:R353" si="171">IF(Q347&lt;=30,O347+P347,O347+O347*0.3)*IF(G347=1,0.4,IF(G347=2,0.75,IF(G347="1 (kas 4 m. 1 k. nerengiamos)",0.52,1)))*IF(D347="olimpinė",1,IF(M347="Ne",0.5,1))*IF(D347="olimpinė",1,IF(J347&lt;8,0,1))*E347*IF(D347="olimpinė",1,IF(K347&lt;16,0,1))*IF(I347&lt;=1,1,1/I347)*IF(OR(A16="Lietuvos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348" spans="1:18" ht="15" customHeight="1">
      <c r="A348" s="36">
        <v>2</v>
      </c>
      <c r="B348" s="36" t="s">
        <v>148</v>
      </c>
      <c r="C348" s="15" t="s">
        <v>194</v>
      </c>
      <c r="D348" s="36" t="s">
        <v>101</v>
      </c>
      <c r="E348" s="36">
        <v>1</v>
      </c>
      <c r="F348" s="36" t="s">
        <v>199</v>
      </c>
      <c r="G348" s="36">
        <v>1</v>
      </c>
      <c r="H348" s="36" t="s">
        <v>103</v>
      </c>
      <c r="I348" s="36"/>
      <c r="J348" s="36">
        <v>21</v>
      </c>
      <c r="K348" s="36">
        <v>17</v>
      </c>
      <c r="L348" s="36">
        <v>15</v>
      </c>
      <c r="M348" s="36" t="s">
        <v>108</v>
      </c>
      <c r="N348" s="4">
        <f t="shared" ref="N348:N354" si="172">(IF(F348="OŽ",IF(L348=1,612,IF(L348=2,473.76,IF(L348=3,380.16,IF(L348=4,201.6,IF(L348=5,187.2,IF(L348=6,172.8,IF(L348=7,165,IF(L348=8,160,0))))))))+IF(L348&lt;=8,0,IF(L348&lt;=16,153,IF(L348&lt;=24,120,IF(L348&lt;=32,89,IF(L348&lt;=48,58,0)))))-IF(L348&lt;=8,0,IF(L348&lt;=16,(L348-9)*3.06,IF(L348&lt;=24,(L348-17)*3.06,IF(L348&lt;=32,(L348-25)*3.06,IF(L348&lt;=48,(L348-33)*3.06,0))))),0)+IF(F348="PČ",IF(L348=1,449,IF(L348=2,314.6,IF(L348=3,238,IF(L348=4,172,IF(L348=5,159,IF(L348=6,145,IF(L348=7,132,IF(L348=8,119,0))))))))+IF(L348&lt;=8,0,IF(L348&lt;=16,88,IF(L348&lt;=24,55,IF(L348&lt;=32,22,0))))-IF(L348&lt;=8,0,IF(L348&lt;=16,(L348-9)*2.245,IF(L348&lt;=24,(L348-17)*2.245,IF(L348&lt;=32,(L348-25)*2.245,0)))),0)+IF(F348="PČneol",IF(L348=1,85,IF(L348=2,64.61,IF(L348=3,50.76,IF(L348=4,16.25,IF(L348=5,15,IF(L348=6,13.75,IF(L348=7,12.5,IF(L348=8,11.25,0))))))))+IF(L348&lt;=8,0,IF(L348&lt;=16,9,0))-IF(L348&lt;=8,0,IF(L348&lt;=16,(L348-9)*0.425,0)),0)+IF(F348="PŽ",IF(L348=1,85,IF(L348=2,59.5,IF(L348=3,45,IF(L348=4,32.5,IF(L348=5,30,IF(L348=6,27.5,IF(L348=7,25,IF(L348=8,22.5,0))))))))+IF(L348&lt;=8,0,IF(L348&lt;=16,19,IF(L348&lt;=24,13,IF(L348&lt;=32,8,0))))-IF(L348&lt;=8,0,IF(L348&lt;=16,(L348-9)*0.425,IF(L348&lt;=24,(L348-17)*0.425,IF(L348&lt;=32,(L348-25)*0.425,0)))),0)+IF(F348="EČ",IF(L348=1,204,IF(L348=2,156.24,IF(L348=3,123.84,IF(L348=4,72,IF(L348=5,66,IF(L348=6,60,IF(L348=7,54,IF(L348=8,48,0))))))))+IF(L348&lt;=8,0,IF(L348&lt;=16,40,IF(L348&lt;=24,25,0)))-IF(L348&lt;=8,0,IF(L348&lt;=16,(L348-9)*1.02,IF(L348&lt;=24,(L348-17)*1.02,0))),0)+IF(F348="EČneol",IF(L348=1,68,IF(L348=2,51.69,IF(L348=3,40.61,IF(L348=4,13,IF(L348=5,12,IF(L348=6,11,IF(L348=7,10,IF(L348=8,9,0)))))))))+IF(F348="EŽ",IF(L348=1,68,IF(L348=2,47.6,IF(L348=3,36,IF(L348=4,18,IF(L348=5,16.5,IF(L348=6,15,IF(L348=7,13.5,IF(L348=8,12,0))))))))+IF(L348&lt;=8,0,IF(L348&lt;=16,10,IF(L348&lt;=24,6,0)))-IF(L348&lt;=8,0,IF(L348&lt;=16,(L348-9)*0.34,IF(L348&lt;=24,(L348-17)*0.34,0))),0)+IF(F348="PT",IF(L348=1,68,IF(L348=2,52.08,IF(L348=3,41.28,IF(L348=4,24,IF(L348=5,22,IF(L348=6,20,IF(L348=7,18,IF(L348=8,16,0))))))))+IF(L348&lt;=8,0,IF(L348&lt;=16,13,IF(L348&lt;=24,9,IF(L348&lt;=32,4,0))))-IF(L348&lt;=8,0,IF(L348&lt;=16,(L348-9)*0.34,IF(L348&lt;=24,(L348-17)*0.34,IF(L348&lt;=32,(L348-25)*0.34,0)))),0)+IF(F348="JOŽ",IF(L348=1,85,IF(L348=2,59.5,IF(L348=3,45,IF(L348=4,32.5,IF(L348=5,30,IF(L348=6,27.5,IF(L348=7,25,IF(L348=8,22.5,0))))))))+IF(L348&lt;=8,0,IF(L348&lt;=16,19,IF(L348&lt;=24,13,0)))-IF(L348&lt;=8,0,IF(L348&lt;=16,(L348-9)*0.425,IF(L348&lt;=24,(L348-17)*0.425,0))),0)+IF(F348="JPČ",IF(L348=1,68,IF(L348=2,47.6,IF(L348=3,36,IF(L348=4,26,IF(L348=5,24,IF(L348=6,22,IF(L348=7,20,IF(L348=8,18,0))))))))+IF(L348&lt;=8,0,IF(L348&lt;=16,13,IF(L348&lt;=24,9,0)))-IF(L348&lt;=8,0,IF(L348&lt;=16,(L348-9)*0.34,IF(L348&lt;=24,(L348-17)*0.34,0))),0)+IF(F348="JEČ",IF(L348=1,34,IF(L348=2,26.04,IF(L348=3,20.6,IF(L348=4,12,IF(L348=5,11,IF(L348=6,10,IF(L348=7,9,IF(L348=8,8,0))))))))+IF(L348&lt;=8,0,IF(L348&lt;=16,6,0))-IF(L348&lt;=8,0,IF(L348&lt;=16,(L348-9)*0.17,0)),0)+IF(F348="JEOF",IF(L348=1,34,IF(L348=2,26.04,IF(L348=3,20.6,IF(L348=4,12,IF(L348=5,11,IF(L348=6,10,IF(L348=7,9,IF(L348=8,8,0))))))))+IF(L348&lt;=8,0,IF(L348&lt;=16,6,0))-IF(L348&lt;=8,0,IF(L348&lt;=16,(L348-9)*0.17,0)),0)+IF(F348="JnPČ",IF(L348=1,51,IF(L348=2,35.7,IF(L348=3,27,IF(L348=4,19.5,IF(L348=5,18,IF(L348=6,16.5,IF(L348=7,15,IF(L348=8,13.5,0))))))))+IF(L348&lt;=8,0,IF(L348&lt;=16,10,0))-IF(L348&lt;=8,0,IF(L348&lt;=16,(L348-9)*0.255,0)),0)+IF(F348="JnEČ",IF(L348=1,25.5,IF(L348=2,19.53,IF(L348=3,15.48,IF(L348=4,9,IF(L348=5,8.25,IF(L348=6,7.5,IF(L348=7,6.75,IF(L348=8,6,0))))))))+IF(L348&lt;=8,0,IF(L348&lt;=16,5,0))-IF(L348&lt;=8,0,IF(L348&lt;=16,(L348-9)*0.1275,0)),0)+IF(F348="JčPČ",IF(L348=1,21.25,IF(L348=2,14.5,IF(L348=3,11.5,IF(L348=4,7,IF(L348=5,6.5,IF(L348=6,6,IF(L348=7,5.5,IF(L348=8,5,0))))))))+IF(L348&lt;=8,0,IF(L348&lt;=16,4,0))-IF(L348&lt;=8,0,IF(L348&lt;=16,(L348-9)*0.10625,0)),0)+IF(F348="JčEČ",IF(L348=1,17,IF(L348=2,13.02,IF(L348=3,10.32,IF(L348=4,6,IF(L348=5,5.5,IF(L348=6,5,IF(L348=7,4.5,IF(L348=8,4,0))))))))+IF(L348&lt;=8,0,IF(L348&lt;=16,3,0))-IF(L348&lt;=8,0,IF(L348&lt;=16,(L348-9)*0.085,0)),0)+IF(F348="NEAK",IF(L348=1,11.48,IF(L348=2,8.79,IF(L348=3,6.97,IF(L348=4,4.05,IF(L348=5,3.71,IF(L348=6,3.38,IF(L348=7,3.04,IF(L348=8,2.7,0))))))))+IF(L348&lt;=8,0,IF(L348&lt;=16,2,IF(L348&lt;=24,1.3,0)))-IF(L348&lt;=8,0,IF(L348&lt;=16,(L348-9)*0.0574,IF(L348&lt;=24,(L348-17)*0.0574,0))),0))*IF(L348&lt;4,1,IF(OR(F348="PČ",F348="PŽ",F348="PT"),IF(J348&lt;32,J348/32,1),1))* IF(L348&lt;4,1,IF(OR(F348="EČ",F348="EŽ",F348="JOŽ",F348="JPČ",F348="NEAK"),IF(J348&lt;24,J348/24,1),1))*IF(L348&lt;4,1,IF(OR(F348="PČneol",F348="JEČ",F348="JEOF",F348="JnPČ",F348="JnEČ",F348="JčPČ",F348="JčEČ"),IF(J348&lt;16,J348/16,1),1))*IF(L348&lt;4,1,IF(F348="EČneol",IF(J348&lt;8,J348/8,1),1))</f>
        <v>8.4700000000000006</v>
      </c>
      <c r="O348" s="12">
        <f t="shared" si="170"/>
        <v>0</v>
      </c>
      <c r="P348" s="5">
        <f t="shared" ref="P348:P356" si="173">IF(O348=0,0,IF(F348="OŽ",IF(L348&gt;47,0,IF(J348&gt;47,(48-L348)*1.836,((48-L348)-(48-J348))*1.836)),0)+IF(F348="PČ",IF(L348&gt;31,0,IF(J348&gt;31,(32-L348)*1.347,((32-L348)-(32-J348))*1.347)),0)+ IF(F348="PČneol",IF(L348&gt;15,0,IF(J348&gt;15,(16-L348)*0.255,((16-L348)-(16-J348))*0.255)),0)+IF(F348="PŽ",IF(L348&gt;31,0,IF(J348&gt;31,(32-L348)*0.255,((32-L348)-(32-J348))*0.255)),0)+IF(F348="EČ",IF(L348&gt;23,0,IF(J348&gt;23,(24-L348)*0.612,((24-L348)-(24-J348))*0.612)),0)+IF(F348="EČneol",IF(L348&gt;7,0,IF(J348&gt;7,(8-L348)*0.204,((8-L348)-(8-J348))*0.204)),0)+IF(F348="EŽ",IF(L348&gt;23,0,IF(J348&gt;23,(24-L348)*0.204,((24-L348)-(24-J348))*0.204)),0)+IF(F348="PT",IF(L348&gt;31,0,IF(J348&gt;31,(32-L348)*0.204,((32-L348)-(32-J348))*0.204)),0)+IF(F348="JOŽ",IF(L348&gt;23,0,IF(J348&gt;23,(24-L348)*0.255,((24-L348)-(24-J348))*0.255)),0)+IF(F348="JPČ",IF(L348&gt;23,0,IF(J348&gt;23,(24-L348)*0.204,((24-L348)-(24-J348))*0.204)),0)+IF(F348="JEČ",IF(L348&gt;15,0,IF(J348&gt;15,(16-L348)*0.102,((16-L348)-(16-J348))*0.102)),0)+IF(F348="JEOF",IF(L348&gt;15,0,IF(J348&gt;15,(16-L348)*0.102,((16-L348)-(16-J348))*0.102)),0)+IF(F348="JnPČ",IF(L348&gt;15,0,IF(J348&gt;15,(16-L348)*0.153,((16-L348)-(16-J348))*0.153)),0)+IF(F348="JnEČ",IF(L348&gt;15,0,IF(J348&gt;15,(16-L348)*0.0765,((16-L348)-(16-J348))*0.0765)),0)+IF(F348="JčPČ",IF(L348&gt;15,0,IF(J348&gt;15,(16-L348)*0.06375,((16-L348)-(16-J348))*0.06375)),0)+IF(F348="JčEČ",IF(L348&gt;15,0,IF(J348&gt;15,(16-L348)*0.051,((16-L348)-(16-J348))*0.051)),0)+IF(F348="NEAK",IF(L348&gt;23,0,IF(J348&gt;23,(24-L348)*0.03444,((24-L348)-(24-J348))*0.03444)),0))</f>
        <v>0</v>
      </c>
      <c r="Q348" s="14">
        <f t="shared" ref="Q348" si="174">IF(ISERROR(P348*100/N348),0,(P348*100/N348))</f>
        <v>0</v>
      </c>
      <c r="R348" s="13">
        <f t="shared" si="171"/>
        <v>0</v>
      </c>
    </row>
    <row r="349" spans="1:18" ht="15" customHeight="1">
      <c r="A349" s="36">
        <v>3</v>
      </c>
      <c r="B349" s="36" t="s">
        <v>148</v>
      </c>
      <c r="C349" s="15" t="s">
        <v>195</v>
      </c>
      <c r="D349" s="36" t="s">
        <v>104</v>
      </c>
      <c r="E349" s="36">
        <v>1</v>
      </c>
      <c r="F349" s="36" t="s">
        <v>199</v>
      </c>
      <c r="G349" s="36">
        <v>1</v>
      </c>
      <c r="H349" s="36" t="s">
        <v>103</v>
      </c>
      <c r="I349" s="36"/>
      <c r="J349" s="36">
        <v>21</v>
      </c>
      <c r="K349" s="36">
        <v>17</v>
      </c>
      <c r="L349" s="36">
        <v>14</v>
      </c>
      <c r="M349" s="36" t="s">
        <v>108</v>
      </c>
      <c r="N349" s="4">
        <f t="shared" si="172"/>
        <v>8.7249999999999996</v>
      </c>
      <c r="O349" s="12">
        <f t="shared" si="170"/>
        <v>8.7249999999999996</v>
      </c>
      <c r="P349" s="5">
        <f t="shared" si="173"/>
        <v>0.30599999999999999</v>
      </c>
      <c r="Q349" s="14">
        <f>IF(ISERROR(P349*100/N349),0,(P349*100/N349))</f>
        <v>3.5071633237822351</v>
      </c>
      <c r="R349" s="13">
        <f t="shared" si="171"/>
        <v>3.6123999999999996</v>
      </c>
    </row>
    <row r="350" spans="1:18" ht="15" hidden="1" customHeight="1">
      <c r="A350" s="36">
        <v>4</v>
      </c>
      <c r="B350" s="36"/>
      <c r="C350" s="15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4">
        <f t="shared" si="172"/>
        <v>0</v>
      </c>
      <c r="O350" s="12">
        <f t="shared" si="170"/>
        <v>0</v>
      </c>
      <c r="P350" s="5">
        <f t="shared" si="173"/>
        <v>0</v>
      </c>
      <c r="Q350" s="14">
        <f t="shared" ref="Q350:Q356" si="175">IF(ISERROR(P350*100/N350),0,(P350*100/N350))</f>
        <v>0</v>
      </c>
      <c r="R350" s="13">
        <f t="shared" si="171"/>
        <v>0</v>
      </c>
    </row>
    <row r="351" spans="1:18" ht="15" hidden="1" customHeight="1">
      <c r="A351" s="36">
        <v>5</v>
      </c>
      <c r="B351" s="36"/>
      <c r="C351" s="15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4">
        <f t="shared" si="172"/>
        <v>0</v>
      </c>
      <c r="O351" s="12">
        <f t="shared" si="170"/>
        <v>0</v>
      </c>
      <c r="P351" s="5">
        <f t="shared" si="173"/>
        <v>0</v>
      </c>
      <c r="Q351" s="14">
        <f t="shared" si="175"/>
        <v>0</v>
      </c>
      <c r="R351" s="13">
        <f t="shared" si="171"/>
        <v>0</v>
      </c>
    </row>
    <row r="352" spans="1:18" ht="15" hidden="1" customHeight="1">
      <c r="A352" s="36">
        <v>6</v>
      </c>
      <c r="B352" s="36"/>
      <c r="C352" s="15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4">
        <f t="shared" si="172"/>
        <v>0</v>
      </c>
      <c r="O352" s="12">
        <f t="shared" si="170"/>
        <v>0</v>
      </c>
      <c r="P352" s="5">
        <f t="shared" si="173"/>
        <v>0</v>
      </c>
      <c r="Q352" s="14">
        <f t="shared" si="175"/>
        <v>0</v>
      </c>
      <c r="R352" s="13">
        <f t="shared" si="171"/>
        <v>0</v>
      </c>
    </row>
    <row r="353" spans="1:18" ht="15" hidden="1" customHeight="1">
      <c r="A353" s="36">
        <v>7</v>
      </c>
      <c r="B353" s="36"/>
      <c r="C353" s="15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4">
        <f t="shared" si="172"/>
        <v>0</v>
      </c>
      <c r="O353" s="12">
        <f t="shared" si="170"/>
        <v>0</v>
      </c>
      <c r="P353" s="5">
        <f t="shared" si="173"/>
        <v>0</v>
      </c>
      <c r="Q353" s="14">
        <f t="shared" si="175"/>
        <v>0</v>
      </c>
      <c r="R353" s="13">
        <f t="shared" si="171"/>
        <v>0</v>
      </c>
    </row>
    <row r="354" spans="1:18" ht="15" hidden="1" customHeight="1">
      <c r="A354" s="36">
        <v>8</v>
      </c>
      <c r="B354" s="36"/>
      <c r="C354" s="15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4">
        <f t="shared" si="172"/>
        <v>0</v>
      </c>
      <c r="O354" s="12">
        <f t="shared" si="170"/>
        <v>0</v>
      </c>
      <c r="P354" s="5">
        <f t="shared" si="173"/>
        <v>0</v>
      </c>
      <c r="Q354" s="14">
        <f t="shared" si="175"/>
        <v>0</v>
      </c>
      <c r="R354" s="13">
        <f t="shared" ref="R354:R356" si="176">IF(Q354&lt;=30,O354+P354,O354+O354*0.3)*IF(G354=1,0.4,IF(G354=2,0.75,IF(G354="1 (kas 4 m. 1 k. nerengiamos)",0.52,1)))*IF(D354="olimpinė",1,IF(M354="Ne",0.5,1))*IF(D354="olimpinė",1,IF(J354&lt;8,0,1))*E354*IF(D354="olimpinė",1,IF(K354&lt;16,0,1))*IF(I354&lt;=1,1,1/I354)*IF(OR(A344="Lietuvos lengvosios atletikos federacija",A344="Lietuvos šaudymo sporto sąjunga"),1.01,1)*IF(OR(A344="Lietuvos dviračių sporto federacija",A344="Lietuvos biatlono federacija",A344=" Lietuvos nacionalinė slidinėjimo asociacija"),1.03,1)*IF(OR(A344="Lietuvos baidarių ir kanojų irklavimo federacija",A344="Lietuvos buriuotojų sąjunga",A344="Lietuvos irklavimo federacija"),1.04,1)*IF(OR(A344="Lietuvos aeroklubas",A344="Lietuvos automobilių sporto federacija",A344="Lietuvos motociklų sporto federacija",A344="Lietuvos motorlaivių federacija",A344="Lietuvos žirginio sporto federacija"),1.09,1)</f>
        <v>0</v>
      </c>
    </row>
    <row r="355" spans="1:18" ht="15" hidden="1" customHeight="1">
      <c r="A355" s="36">
        <v>9</v>
      </c>
      <c r="B355" s="36"/>
      <c r="C355" s="15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4">
        <f>(IF(F355="OŽ",IF(L355=1,612,IF(L355=2,473.76,IF(L355=3,380.16,IF(L355=4,201.6,IF(L355=5,187.2,IF(L355=6,172.8,IF(L355=7,165,IF(L355=8,160,0))))))))+IF(L355&lt;=8,0,IF(L355&lt;=16,153,IF(L355&lt;=24,120,IF(L355&lt;=32,89,IF(L355&lt;=48,58,0)))))-IF(L355&lt;=8,0,IF(L355&lt;=16,(L355-9)*3.06,IF(L355&lt;=24,(L355-17)*3.06,IF(L355&lt;=32,(L355-25)*3.06,IF(L355&lt;=48,(L355-33)*3.06,0))))),0)+IF(F355="PČ",IF(L355=1,449,IF(L355=2,314.6,IF(L355=3,238,IF(L355=4,172,IF(L355=5,159,IF(L355=6,145,IF(L355=7,132,IF(L355=8,119,0))))))))+IF(L355&lt;=8,0,IF(L355&lt;=16,88,IF(L355&lt;=24,55,IF(L355&lt;=32,22,0))))-IF(L355&lt;=8,0,IF(L355&lt;=16,(L355-9)*2.245,IF(L355&lt;=24,(L355-17)*2.245,IF(L355&lt;=32,(L355-25)*2.245,0)))),0)+IF(F355="PČneol",IF(L355=1,85,IF(L355=2,64.61,IF(L355=3,50.76,IF(L355=4,16.25,IF(L355=5,15,IF(L355=6,13.75,IF(L355=7,12.5,IF(L355=8,11.25,0))))))))+IF(L355&lt;=8,0,IF(L355&lt;=16,9,0))-IF(L355&lt;=8,0,IF(L355&lt;=16,(L355-9)*0.425,0)),0)+IF(F355="PŽ",IF(L355=1,85,IF(L355=2,59.5,IF(L355=3,45,IF(L355=4,32.5,IF(L355=5,30,IF(L355=6,27.5,IF(L355=7,25,IF(L355=8,22.5,0))))))))+IF(L355&lt;=8,0,IF(L355&lt;=16,19,IF(L355&lt;=24,13,IF(L355&lt;=32,8,0))))-IF(L355&lt;=8,0,IF(L355&lt;=16,(L355-9)*0.425,IF(L355&lt;=24,(L355-17)*0.425,IF(L355&lt;=32,(L355-25)*0.425,0)))),0)+IF(F355="EČ",IF(L355=1,204,IF(L355=2,156.24,IF(L355=3,123.84,IF(L355=4,72,IF(L355=5,66,IF(L355=6,60,IF(L355=7,54,IF(L355=8,48,0))))))))+IF(L355&lt;=8,0,IF(L355&lt;=16,40,IF(L355&lt;=24,25,0)))-IF(L355&lt;=8,0,IF(L355&lt;=16,(L355-9)*1.02,IF(L355&lt;=24,(L355-17)*1.02,0))),0)+IF(F355="EČneol",IF(L355=1,68,IF(L355=2,51.69,IF(L355=3,40.61,IF(L355=4,13,IF(L355=5,12,IF(L355=6,11,IF(L355=7,10,IF(L355=8,9,0)))))))))+IF(F355="EŽ",IF(L355=1,68,IF(L355=2,47.6,IF(L355=3,36,IF(L355=4,18,IF(L355=5,16.5,IF(L355=6,15,IF(L355=7,13.5,IF(L355=8,12,0))))))))+IF(L355&lt;=8,0,IF(L355&lt;=16,10,IF(L355&lt;=24,6,0)))-IF(L355&lt;=8,0,IF(L355&lt;=16,(L355-9)*0.34,IF(L355&lt;=24,(L355-17)*0.34,0))),0)+IF(F355="PT",IF(L355=1,68,IF(L355=2,52.08,IF(L355=3,41.28,IF(L355=4,24,IF(L355=5,22,IF(L355=6,20,IF(L355=7,18,IF(L355=8,16,0))))))))+IF(L355&lt;=8,0,IF(L355&lt;=16,13,IF(L355&lt;=24,9,IF(L355&lt;=32,4,0))))-IF(L355&lt;=8,0,IF(L355&lt;=16,(L355-9)*0.34,IF(L355&lt;=24,(L355-17)*0.34,IF(L355&lt;=32,(L355-25)*0.34,0)))),0)+IF(F355="JOŽ",IF(L355=1,85,IF(L355=2,59.5,IF(L355=3,45,IF(L355=4,32.5,IF(L355=5,30,IF(L355=6,27.5,IF(L355=7,25,IF(L355=8,22.5,0))))))))+IF(L355&lt;=8,0,IF(L355&lt;=16,19,IF(L355&lt;=24,13,0)))-IF(L355&lt;=8,0,IF(L355&lt;=16,(L355-9)*0.425,IF(L355&lt;=24,(L355-17)*0.425,0))),0)+IF(F355="JPČ",IF(L355=1,68,IF(L355=2,47.6,IF(L355=3,36,IF(L355=4,26,IF(L355=5,24,IF(L355=6,22,IF(L355=7,20,IF(L355=8,18,0))))))))+IF(L355&lt;=8,0,IF(L355&lt;=16,13,IF(L355&lt;=24,9,0)))-IF(L355&lt;=8,0,IF(L355&lt;=16,(L355-9)*0.34,IF(L355&lt;=24,(L355-17)*0.34,0))),0)+IF(F355="JEČ",IF(L355=1,34,IF(L355=2,26.04,IF(L355=3,20.6,IF(L355=4,12,IF(L355=5,11,IF(L355=6,10,IF(L355=7,9,IF(L355=8,8,0))))))))+IF(L355&lt;=8,0,IF(L355&lt;=16,6,0))-IF(L355&lt;=8,0,IF(L355&lt;=16,(L355-9)*0.17,0)),0)+IF(F355="JEOF",IF(L355=1,34,IF(L355=2,26.04,IF(L355=3,20.6,IF(L355=4,12,IF(L355=5,11,IF(L355=6,10,IF(L355=7,9,IF(L355=8,8,0))))))))+IF(L355&lt;=8,0,IF(L355&lt;=16,6,0))-IF(L355&lt;=8,0,IF(L355&lt;=16,(L355-9)*0.17,0)),0)+IF(F355="JnPČ",IF(L355=1,51,IF(L355=2,35.7,IF(L355=3,27,IF(L355=4,19.5,IF(L355=5,18,IF(L355=6,16.5,IF(L355=7,15,IF(L355=8,13.5,0))))))))+IF(L355&lt;=8,0,IF(L355&lt;=16,10,0))-IF(L355&lt;=8,0,IF(L355&lt;=16,(L355-9)*0.255,0)),0)+IF(F355="JnEČ",IF(L355=1,25.5,IF(L355=2,19.53,IF(L355=3,15.48,IF(L355=4,9,IF(L355=5,8.25,IF(L355=6,7.5,IF(L355=7,6.75,IF(L355=8,6,0))))))))+IF(L355&lt;=8,0,IF(L355&lt;=16,5,0))-IF(L355&lt;=8,0,IF(L355&lt;=16,(L355-9)*0.1275,0)),0)+IF(F355="JčPČ",IF(L355=1,21.25,IF(L355=2,14.5,IF(L355=3,11.5,IF(L355=4,7,IF(L355=5,6.5,IF(L355=6,6,IF(L355=7,5.5,IF(L355=8,5,0))))))))+IF(L355&lt;=8,0,IF(L355&lt;=16,4,0))-IF(L355&lt;=8,0,IF(L355&lt;=16,(L355-9)*0.10625,0)),0)+IF(F355="JčEČ",IF(L355=1,17,IF(L355=2,13.02,IF(L355=3,10.32,IF(L355=4,6,IF(L355=5,5.5,IF(L355=6,5,IF(L355=7,4.5,IF(L355=8,4,0))))))))+IF(L355&lt;=8,0,IF(L355&lt;=16,3,0))-IF(L355&lt;=8,0,IF(L355&lt;=16,(L355-9)*0.085,0)),0)+IF(F355="NEAK",IF(L355=1,11.48,IF(L355=2,8.79,IF(L355=3,6.97,IF(L355=4,4.05,IF(L355=5,3.71,IF(L355=6,3.38,IF(L355=7,3.04,IF(L355=8,2.7,0))))))))+IF(L355&lt;=8,0,IF(L355&lt;=16,2,IF(L355&lt;=24,1.3,0)))-IF(L355&lt;=8,0,IF(L355&lt;=16,(L355-9)*0.0574,IF(L355&lt;=24,(L355-17)*0.0574,0))),0))*IF(L355&lt;4,1,IF(OR(F355="PČ",F355="PŽ",F355="PT"),IF(J355&lt;32,J355/32,1),1))* IF(L355&lt;4,1,IF(OR(F355="EČ",F355="EŽ",F355="JOŽ",F355="JPČ",F355="NEAK"),IF(J355&lt;24,J355/24,1),1))*IF(L355&lt;4,1,IF(OR(F355="PČneol",F355="JEČ",F355="JEOF",F355="JnPČ",F355="JnEČ",F355="JčPČ",F355="JčEČ"),IF(J355&lt;16,J355/16,1),1))*IF(L355&lt;4,1,IF(F355="EČneol",IF(J355&lt;8,J355/8,1),1))</f>
        <v>0</v>
      </c>
      <c r="O355" s="12">
        <f t="shared" si="170"/>
        <v>0</v>
      </c>
      <c r="P355" s="5">
        <f t="shared" si="173"/>
        <v>0</v>
      </c>
      <c r="Q355" s="14">
        <f t="shared" si="175"/>
        <v>0</v>
      </c>
      <c r="R355" s="13">
        <f t="shared" si="176"/>
        <v>0</v>
      </c>
    </row>
    <row r="356" spans="1:18" ht="15" hidden="1" customHeight="1">
      <c r="A356" s="36">
        <v>10</v>
      </c>
      <c r="B356" s="36"/>
      <c r="C356" s="15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4">
        <f t="shared" ref="N356" si="177">(IF(F356="OŽ",IF(L356=1,612,IF(L356=2,473.76,IF(L356=3,380.16,IF(L356=4,201.6,IF(L356=5,187.2,IF(L356=6,172.8,IF(L356=7,165,IF(L356=8,160,0))))))))+IF(L356&lt;=8,0,IF(L356&lt;=16,153,IF(L356&lt;=24,120,IF(L356&lt;=32,89,IF(L356&lt;=48,58,0)))))-IF(L356&lt;=8,0,IF(L356&lt;=16,(L356-9)*3.06,IF(L356&lt;=24,(L356-17)*3.06,IF(L356&lt;=32,(L356-25)*3.06,IF(L356&lt;=48,(L356-33)*3.06,0))))),0)+IF(F356="PČ",IF(L356=1,449,IF(L356=2,314.6,IF(L356=3,238,IF(L356=4,172,IF(L356=5,159,IF(L356=6,145,IF(L356=7,132,IF(L356=8,119,0))))))))+IF(L356&lt;=8,0,IF(L356&lt;=16,88,IF(L356&lt;=24,55,IF(L356&lt;=32,22,0))))-IF(L356&lt;=8,0,IF(L356&lt;=16,(L356-9)*2.245,IF(L356&lt;=24,(L356-17)*2.245,IF(L356&lt;=32,(L356-25)*2.245,0)))),0)+IF(F356="PČneol",IF(L356=1,85,IF(L356=2,64.61,IF(L356=3,50.76,IF(L356=4,16.25,IF(L356=5,15,IF(L356=6,13.75,IF(L356=7,12.5,IF(L356=8,11.25,0))))))))+IF(L356&lt;=8,0,IF(L356&lt;=16,9,0))-IF(L356&lt;=8,0,IF(L356&lt;=16,(L356-9)*0.425,0)),0)+IF(F356="PŽ",IF(L356=1,85,IF(L356=2,59.5,IF(L356=3,45,IF(L356=4,32.5,IF(L356=5,30,IF(L356=6,27.5,IF(L356=7,25,IF(L356=8,22.5,0))))))))+IF(L356&lt;=8,0,IF(L356&lt;=16,19,IF(L356&lt;=24,13,IF(L356&lt;=32,8,0))))-IF(L356&lt;=8,0,IF(L356&lt;=16,(L356-9)*0.425,IF(L356&lt;=24,(L356-17)*0.425,IF(L356&lt;=32,(L356-25)*0.425,0)))),0)+IF(F356="EČ",IF(L356=1,204,IF(L356=2,156.24,IF(L356=3,123.84,IF(L356=4,72,IF(L356=5,66,IF(L356=6,60,IF(L356=7,54,IF(L356=8,48,0))))))))+IF(L356&lt;=8,0,IF(L356&lt;=16,40,IF(L356&lt;=24,25,0)))-IF(L356&lt;=8,0,IF(L356&lt;=16,(L356-9)*1.02,IF(L356&lt;=24,(L356-17)*1.02,0))),0)+IF(F356="EČneol",IF(L356=1,68,IF(L356=2,51.69,IF(L356=3,40.61,IF(L356=4,13,IF(L356=5,12,IF(L356=6,11,IF(L356=7,10,IF(L356=8,9,0)))))))))+IF(F356="EŽ",IF(L356=1,68,IF(L356=2,47.6,IF(L356=3,36,IF(L356=4,18,IF(L356=5,16.5,IF(L356=6,15,IF(L356=7,13.5,IF(L356=8,12,0))))))))+IF(L356&lt;=8,0,IF(L356&lt;=16,10,IF(L356&lt;=24,6,0)))-IF(L356&lt;=8,0,IF(L356&lt;=16,(L356-9)*0.34,IF(L356&lt;=24,(L356-17)*0.34,0))),0)+IF(F356="PT",IF(L356=1,68,IF(L356=2,52.08,IF(L356=3,41.28,IF(L356=4,24,IF(L356=5,22,IF(L356=6,20,IF(L356=7,18,IF(L356=8,16,0))))))))+IF(L356&lt;=8,0,IF(L356&lt;=16,13,IF(L356&lt;=24,9,IF(L356&lt;=32,4,0))))-IF(L356&lt;=8,0,IF(L356&lt;=16,(L356-9)*0.34,IF(L356&lt;=24,(L356-17)*0.34,IF(L356&lt;=32,(L356-25)*0.34,0)))),0)+IF(F356="JOŽ",IF(L356=1,85,IF(L356=2,59.5,IF(L356=3,45,IF(L356=4,32.5,IF(L356=5,30,IF(L356=6,27.5,IF(L356=7,25,IF(L356=8,22.5,0))))))))+IF(L356&lt;=8,0,IF(L356&lt;=16,19,IF(L356&lt;=24,13,0)))-IF(L356&lt;=8,0,IF(L356&lt;=16,(L356-9)*0.425,IF(L356&lt;=24,(L356-17)*0.425,0))),0)+IF(F356="JPČ",IF(L356=1,68,IF(L356=2,47.6,IF(L356=3,36,IF(L356=4,26,IF(L356=5,24,IF(L356=6,22,IF(L356=7,20,IF(L356=8,18,0))))))))+IF(L356&lt;=8,0,IF(L356&lt;=16,13,IF(L356&lt;=24,9,0)))-IF(L356&lt;=8,0,IF(L356&lt;=16,(L356-9)*0.34,IF(L356&lt;=24,(L356-17)*0.34,0))),0)+IF(F356="JEČ",IF(L356=1,34,IF(L356=2,26.04,IF(L356=3,20.6,IF(L356=4,12,IF(L356=5,11,IF(L356=6,10,IF(L356=7,9,IF(L356=8,8,0))))))))+IF(L356&lt;=8,0,IF(L356&lt;=16,6,0))-IF(L356&lt;=8,0,IF(L356&lt;=16,(L356-9)*0.17,0)),0)+IF(F356="JEOF",IF(L356=1,34,IF(L356=2,26.04,IF(L356=3,20.6,IF(L356=4,12,IF(L356=5,11,IF(L356=6,10,IF(L356=7,9,IF(L356=8,8,0))))))))+IF(L356&lt;=8,0,IF(L356&lt;=16,6,0))-IF(L356&lt;=8,0,IF(L356&lt;=16,(L356-9)*0.17,0)),0)+IF(F356="JnPČ",IF(L356=1,51,IF(L356=2,35.7,IF(L356=3,27,IF(L356=4,19.5,IF(L356=5,18,IF(L356=6,16.5,IF(L356=7,15,IF(L356=8,13.5,0))))))))+IF(L356&lt;=8,0,IF(L356&lt;=16,10,0))-IF(L356&lt;=8,0,IF(L356&lt;=16,(L356-9)*0.255,0)),0)+IF(F356="JnEČ",IF(L356=1,25.5,IF(L356=2,19.53,IF(L356=3,15.48,IF(L356=4,9,IF(L356=5,8.25,IF(L356=6,7.5,IF(L356=7,6.75,IF(L356=8,6,0))))))))+IF(L356&lt;=8,0,IF(L356&lt;=16,5,0))-IF(L356&lt;=8,0,IF(L356&lt;=16,(L356-9)*0.1275,0)),0)+IF(F356="JčPČ",IF(L356=1,21.25,IF(L356=2,14.5,IF(L356=3,11.5,IF(L356=4,7,IF(L356=5,6.5,IF(L356=6,6,IF(L356=7,5.5,IF(L356=8,5,0))))))))+IF(L356&lt;=8,0,IF(L356&lt;=16,4,0))-IF(L356&lt;=8,0,IF(L356&lt;=16,(L356-9)*0.10625,0)),0)+IF(F356="JčEČ",IF(L356=1,17,IF(L356=2,13.02,IF(L356=3,10.32,IF(L356=4,6,IF(L356=5,5.5,IF(L356=6,5,IF(L356=7,4.5,IF(L356=8,4,0))))))))+IF(L356&lt;=8,0,IF(L356&lt;=16,3,0))-IF(L356&lt;=8,0,IF(L356&lt;=16,(L356-9)*0.085,0)),0)+IF(F356="NEAK",IF(L356=1,11.48,IF(L356=2,8.79,IF(L356=3,6.97,IF(L356=4,4.05,IF(L356=5,3.71,IF(L356=6,3.38,IF(L356=7,3.04,IF(L356=8,2.7,0))))))))+IF(L356&lt;=8,0,IF(L356&lt;=16,2,IF(L356&lt;=24,1.3,0)))-IF(L356&lt;=8,0,IF(L356&lt;=16,(L356-9)*0.0574,IF(L356&lt;=24,(L356-17)*0.0574,0))),0))*IF(L356&lt;4,1,IF(OR(F356="PČ",F356="PŽ",F356="PT"),IF(J356&lt;32,J356/32,1),1))* IF(L356&lt;4,1,IF(OR(F356="EČ",F356="EŽ",F356="JOŽ",F356="JPČ",F356="NEAK"),IF(J356&lt;24,J356/24,1),1))*IF(L356&lt;4,1,IF(OR(F356="PČneol",F356="JEČ",F356="JEOF",F356="JnPČ",F356="JnEČ",F356="JčPČ",F356="JčEČ"),IF(J356&lt;16,J356/16,1),1))*IF(L356&lt;4,1,IF(F356="EČneol",IF(J356&lt;8,J356/8,1),1))</f>
        <v>0</v>
      </c>
      <c r="O356" s="12">
        <f t="shared" si="170"/>
        <v>0</v>
      </c>
      <c r="P356" s="5">
        <f t="shared" si="173"/>
        <v>0</v>
      </c>
      <c r="Q356" s="14">
        <f t="shared" si="175"/>
        <v>0</v>
      </c>
      <c r="R356" s="13">
        <f t="shared" si="176"/>
        <v>0</v>
      </c>
    </row>
    <row r="357" spans="1:18" ht="15" customHeight="1">
      <c r="A357" s="67" t="s">
        <v>3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9"/>
      <c r="R357" s="13">
        <f>SUM(R347:R356)</f>
        <v>3.6123999999999996</v>
      </c>
    </row>
    <row r="358" spans="1:18" ht="15" customHeight="1">
      <c r="A358" s="19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1"/>
    </row>
    <row r="359" spans="1:18" ht="15" customHeight="1">
      <c r="A359" s="65" t="s">
        <v>200</v>
      </c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37"/>
      <c r="R359" s="11"/>
    </row>
    <row r="360" spans="1:18" ht="15" customHeight="1">
      <c r="A360" s="65" t="s">
        <v>1</v>
      </c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37"/>
      <c r="R360" s="11"/>
    </row>
    <row r="361" spans="1:18" ht="15" customHeight="1">
      <c r="A361" s="65" t="s">
        <v>201</v>
      </c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37"/>
      <c r="R361" s="11"/>
    </row>
    <row r="362" spans="1:18" ht="15" customHeight="1">
      <c r="A362" s="36">
        <v>1</v>
      </c>
      <c r="B362" s="36" t="s">
        <v>149</v>
      </c>
      <c r="C362" s="15" t="s">
        <v>193</v>
      </c>
      <c r="D362" s="36" t="s">
        <v>101</v>
      </c>
      <c r="E362" s="36">
        <v>1</v>
      </c>
      <c r="F362" s="36" t="s">
        <v>147</v>
      </c>
      <c r="G362" s="36">
        <v>1</v>
      </c>
      <c r="H362" s="36" t="s">
        <v>103</v>
      </c>
      <c r="I362" s="36"/>
      <c r="J362" s="36">
        <v>11</v>
      </c>
      <c r="K362" s="36">
        <v>9</v>
      </c>
      <c r="L362" s="36">
        <v>9</v>
      </c>
      <c r="M362" s="36" t="s">
        <v>108</v>
      </c>
      <c r="N362" s="4">
        <f>(IF(F362="OŽ",IF(L362=1,612,IF(L362=2,473.76,IF(L362=3,380.16,IF(L362=4,201.6,IF(L362=5,187.2,IF(L362=6,172.8,IF(L362=7,165,IF(L362=8,160,0))))))))+IF(L362&lt;=8,0,IF(L362&lt;=16,153,IF(L362&lt;=24,120,IF(L362&lt;=32,89,IF(L362&lt;=48,58,0)))))-IF(L362&lt;=8,0,IF(L362&lt;=16,(L362-9)*3.06,IF(L362&lt;=24,(L362-17)*3.06,IF(L362&lt;=32,(L362-25)*3.06,IF(L362&lt;=48,(L362-33)*3.06,0))))),0)+IF(F362="PČ",IF(L362=1,449,IF(L362=2,314.6,IF(L362=3,238,IF(L362=4,172,IF(L362=5,159,IF(L362=6,145,IF(L362=7,132,IF(L362=8,119,0))))))))+IF(L362&lt;=8,0,IF(L362&lt;=16,88,IF(L362&lt;=24,55,IF(L362&lt;=32,22,0))))-IF(L362&lt;=8,0,IF(L362&lt;=16,(L362-9)*2.245,IF(L362&lt;=24,(L362-17)*2.245,IF(L362&lt;=32,(L362-25)*2.245,0)))),0)+IF(F362="PČneol",IF(L362=1,85,IF(L362=2,64.61,IF(L362=3,50.76,IF(L362=4,16.25,IF(L362=5,15,IF(L362=6,13.75,IF(L362=7,12.5,IF(L362=8,11.25,0))))))))+IF(L362&lt;=8,0,IF(L362&lt;=16,9,0))-IF(L362&lt;=8,0,IF(L362&lt;=16,(L362-9)*0.425,0)),0)+IF(F362="PŽ",IF(L362=1,85,IF(L362=2,59.5,IF(L362=3,45,IF(L362=4,32.5,IF(L362=5,30,IF(L362=6,27.5,IF(L362=7,25,IF(L362=8,22.5,0))))))))+IF(L362&lt;=8,0,IF(L362&lt;=16,19,IF(L362&lt;=24,13,IF(L362&lt;=32,8,0))))-IF(L362&lt;=8,0,IF(L362&lt;=16,(L362-9)*0.425,IF(L362&lt;=24,(L362-17)*0.425,IF(L362&lt;=32,(L362-25)*0.425,0)))),0)+IF(F362="EČ",IF(L362=1,204,IF(L362=2,156.24,IF(L362=3,123.84,IF(L362=4,72,IF(L362=5,66,IF(L362=6,60,IF(L362=7,54,IF(L362=8,48,0))))))))+IF(L362&lt;=8,0,IF(L362&lt;=16,40,IF(L362&lt;=24,25,0)))-IF(L362&lt;=8,0,IF(L362&lt;=16,(L362-9)*1.02,IF(L362&lt;=24,(L362-17)*1.02,0))),0)+IF(F362="EČneol",IF(L362=1,68,IF(L362=2,51.69,IF(L362=3,40.61,IF(L362=4,13,IF(L362=5,12,IF(L362=6,11,IF(L362=7,10,IF(L362=8,9,0)))))))))+IF(F362="EŽ",IF(L362=1,68,IF(L362=2,47.6,IF(L362=3,36,IF(L362=4,18,IF(L362=5,16.5,IF(L362=6,15,IF(L362=7,13.5,IF(L362=8,12,0))))))))+IF(L362&lt;=8,0,IF(L362&lt;=16,10,IF(L362&lt;=24,6,0)))-IF(L362&lt;=8,0,IF(L362&lt;=16,(L362-9)*0.34,IF(L362&lt;=24,(L362-17)*0.34,0))),0)+IF(F362="PT",IF(L362=1,68,IF(L362=2,52.08,IF(L362=3,41.28,IF(L362=4,24,IF(L362=5,22,IF(L362=6,20,IF(L362=7,18,IF(L362=8,16,0))))))))+IF(L362&lt;=8,0,IF(L362&lt;=16,13,IF(L362&lt;=24,9,IF(L362&lt;=32,4,0))))-IF(L362&lt;=8,0,IF(L362&lt;=16,(L362-9)*0.34,IF(L362&lt;=24,(L362-17)*0.34,IF(L362&lt;=32,(L362-25)*0.34,0)))),0)+IF(F362="JOŽ",IF(L362=1,85,IF(L362=2,59.5,IF(L362=3,45,IF(L362=4,32.5,IF(L362=5,30,IF(L362=6,27.5,IF(L362=7,25,IF(L362=8,22.5,0))))))))+IF(L362&lt;=8,0,IF(L362&lt;=16,19,IF(L362&lt;=24,13,0)))-IF(L362&lt;=8,0,IF(L362&lt;=16,(L362-9)*0.425,IF(L362&lt;=24,(L362-17)*0.425,0))),0)+IF(F362="JPČ",IF(L362=1,68,IF(L362=2,47.6,IF(L362=3,36,IF(L362=4,26,IF(L362=5,24,IF(L362=6,22,IF(L362=7,20,IF(L362=8,18,0))))))))+IF(L362&lt;=8,0,IF(L362&lt;=16,13,IF(L362&lt;=24,9,0)))-IF(L362&lt;=8,0,IF(L362&lt;=16,(L362-9)*0.34,IF(L362&lt;=24,(L362-17)*0.34,0))),0)+IF(F362="JEČ",IF(L362=1,34,IF(L362=2,26.04,IF(L362=3,20.6,IF(L362=4,12,IF(L362=5,11,IF(L362=6,10,IF(L362=7,9,IF(L362=8,8,0))))))))+IF(L362&lt;=8,0,IF(L362&lt;=16,6,0))-IF(L362&lt;=8,0,IF(L362&lt;=16,(L362-9)*0.17,0)),0)+IF(F362="JEOF",IF(L362=1,34,IF(L362=2,26.04,IF(L362=3,20.6,IF(L362=4,12,IF(L362=5,11,IF(L362=6,10,IF(L362=7,9,IF(L362=8,8,0))))))))+IF(L362&lt;=8,0,IF(L362&lt;=16,6,0))-IF(L362&lt;=8,0,IF(L362&lt;=16,(L362-9)*0.17,0)),0)+IF(F362="JnPČ",IF(L362=1,51,IF(L362=2,35.7,IF(L362=3,27,IF(L362=4,19.5,IF(L362=5,18,IF(L362=6,16.5,IF(L362=7,15,IF(L362=8,13.5,0))))))))+IF(L362&lt;=8,0,IF(L362&lt;=16,10,0))-IF(L362&lt;=8,0,IF(L362&lt;=16,(L362-9)*0.255,0)),0)+IF(F362="JnEČ",IF(L362=1,25.5,IF(L362=2,19.53,IF(L362=3,15.48,IF(L362=4,9,IF(L362=5,8.25,IF(L362=6,7.5,IF(L362=7,6.75,IF(L362=8,6,0))))))))+IF(L362&lt;=8,0,IF(L362&lt;=16,5,0))-IF(L362&lt;=8,0,IF(L362&lt;=16,(L362-9)*0.1275,0)),0)+IF(F362="JčPČ",IF(L362=1,21.25,IF(L362=2,14.5,IF(L362=3,11.5,IF(L362=4,7,IF(L362=5,6.5,IF(L362=6,6,IF(L362=7,5.5,IF(L362=8,5,0))))))))+IF(L362&lt;=8,0,IF(L362&lt;=16,4,0))-IF(L362&lt;=8,0,IF(L362&lt;=16,(L362-9)*0.10625,0)),0)+IF(F362="JčEČ",IF(L362=1,17,IF(L362=2,13.02,IF(L362=3,10.32,IF(L362=4,6,IF(L362=5,5.5,IF(L362=6,5,IF(L362=7,4.5,IF(L362=8,4,0))))))))+IF(L362&lt;=8,0,IF(L362&lt;=16,3,0))-IF(L362&lt;=8,0,IF(L362&lt;=16,(L362-9)*0.085,0)),0)+IF(F362="NEAK",IF(L362=1,11.48,IF(L362=2,8.79,IF(L362=3,6.97,IF(L362=4,4.05,IF(L362=5,3.71,IF(L362=6,3.38,IF(L362=7,3.04,IF(L362=8,2.7,0))))))))+IF(L362&lt;=8,0,IF(L362&lt;=16,2,IF(L362&lt;=24,1.3,0)))-IF(L362&lt;=8,0,IF(L362&lt;=16,(L362-9)*0.0574,IF(L362&lt;=24,(L362-17)*0.0574,0))),0))*IF(L362&lt;4,1,IF(OR(F362="PČ",F362="PŽ",F362="PT"),IF(J362&lt;32,J362/32,1),1))* IF(L362&lt;4,1,IF(OR(F362="EČ",F362="EŽ",F362="JOŽ",F362="JPČ",F362="NEAK"),IF(J362&lt;24,J362/24,1),1))*IF(L362&lt;4,1,IF(OR(F362="PČneol",F362="JEČ",F362="JEOF",F362="JnPČ",F362="JnEČ",F362="JčPČ",F362="JčEČ"),IF(J362&lt;16,J362/16,1),1))*IF(L362&lt;4,1,IF(F362="EČneol",IF(J362&lt;8,J362/8,1),1))</f>
        <v>2.0625</v>
      </c>
      <c r="O362" s="12">
        <f t="shared" ref="O362:O371" si="178">IF(F362="OŽ",N362,IF(H362="Ne",IF(J362*0.3&lt;=J362-L362,N362,0),IF(J362*0.1&lt;=J362-L362,N362,0)))</f>
        <v>0</v>
      </c>
      <c r="P362" s="5">
        <f>IF(O362=0,0,IF(F362="OŽ",IF(L362&gt;47,0,IF(J362&gt;47,(48-L362)*1.836,((48-L362)-(48-J362))*1.836)),0)+IF(F362="PČ",IF(L362&gt;31,0,IF(J362&gt;31,(32-L362)*1.347,((32-L362)-(32-J362))*1.347)),0)+ IF(F362="PČneol",IF(L362&gt;15,0,IF(J362&gt;15,(16-L362)*0.255,((16-L362)-(16-J362))*0.255)),0)+IF(F362="PŽ",IF(L362&gt;31,0,IF(J362&gt;31,(32-L362)*0.255,((32-L362)-(32-J362))*0.255)),0)+IF(F362="EČ",IF(L362&gt;23,0,IF(J362&gt;23,(24-L362)*0.612,((24-L362)-(24-J362))*0.612)),0)+IF(F362="EČneol",IF(L362&gt;7,0,IF(J362&gt;7,(8-L362)*0.204,((8-L362)-(8-J362))*0.204)),0)+IF(F362="EŽ",IF(L362&gt;23,0,IF(J362&gt;23,(24-L362)*0.204,((24-L362)-(24-J362))*0.204)),0)+IF(F362="PT",IF(L362&gt;31,0,IF(J362&gt;31,(32-L362)*0.204,((32-L362)-(32-J362))*0.204)),0)+IF(F362="JOŽ",IF(L362&gt;23,0,IF(J362&gt;23,(24-L362)*0.255,((24-L362)-(24-J362))*0.255)),0)+IF(F362="JPČ",IF(L362&gt;23,0,IF(J362&gt;23,(24-L362)*0.204,((24-L362)-(24-J362))*0.204)),0)+IF(F362="JEČ",IF(L362&gt;15,0,IF(J362&gt;15,(16-L362)*0.102,((16-L362)-(16-J362))*0.102)),0)+IF(F362="JEOF",IF(L362&gt;15,0,IF(J362&gt;15,(16-L362)*0.102,((16-L362)-(16-J362))*0.102)),0)+IF(F362="JnPČ",IF(L362&gt;15,0,IF(J362&gt;15,(16-L362)*0.153,((16-L362)-(16-J362))*0.153)),0)+IF(F362="JnEČ",IF(L362&gt;15,0,IF(J362&gt;15,(16-L362)*0.0765,((16-L362)-(16-J362))*0.0765)),0)+IF(F362="JčPČ",IF(L362&gt;15,0,IF(J362&gt;15,(16-L362)*0.06375,((16-L362)-(16-J362))*0.06375)),0)+IF(F362="JčEČ",IF(L362&gt;15,0,IF(J362&gt;15,(16-L362)*0.051,((16-L362)-(16-J362))*0.051)),0)+IF(F362="NEAK",IF(L362&gt;23,0,IF(J362&gt;23,(24-L362)*0.03444,((24-L362)-(24-J362))*0.03444)),0))</f>
        <v>0</v>
      </c>
      <c r="Q362" s="14">
        <f>IF(ISERROR(P362*100/N362),0,(P362*100/N362))</f>
        <v>0</v>
      </c>
      <c r="R362" s="13">
        <f t="shared" ref="R362:R367" si="179">IF(Q362&lt;=30,O362+P362,O362+O362*0.3)*IF(G362=1,0.4,IF(G362=2,0.75,IF(G362="1 (kas 4 m. 1 k. nerengiamos)",0.52,1)))*IF(D362="olimpinė",1,IF(M362="Ne",0.5,1))*IF(D362="olimpinė",1,IF(J362&lt;8,0,1))*E362*IF(D362="olimpinė",1,IF(K362&lt;16,0,1))*IF(I362&lt;=1,1,1/I362)*IF(OR(A17="Lietuvos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363" spans="1:18" ht="15" customHeight="1">
      <c r="A363" s="36">
        <v>2</v>
      </c>
      <c r="B363" s="36" t="s">
        <v>149</v>
      </c>
      <c r="C363" s="15" t="s">
        <v>194</v>
      </c>
      <c r="D363" s="36" t="s">
        <v>101</v>
      </c>
      <c r="E363" s="36">
        <v>1</v>
      </c>
      <c r="F363" s="36" t="s">
        <v>147</v>
      </c>
      <c r="G363" s="36">
        <v>1</v>
      </c>
      <c r="H363" s="36" t="s">
        <v>103</v>
      </c>
      <c r="I363" s="36"/>
      <c r="J363" s="36">
        <v>11</v>
      </c>
      <c r="K363" s="36">
        <v>9</v>
      </c>
      <c r="L363" s="36">
        <v>9</v>
      </c>
      <c r="M363" s="36" t="s">
        <v>108</v>
      </c>
      <c r="N363" s="4">
        <f t="shared" ref="N363:N369" si="180">(IF(F363="OŽ",IF(L363=1,612,IF(L363=2,473.76,IF(L363=3,380.16,IF(L363=4,201.6,IF(L363=5,187.2,IF(L363=6,172.8,IF(L363=7,165,IF(L363=8,160,0))))))))+IF(L363&lt;=8,0,IF(L363&lt;=16,153,IF(L363&lt;=24,120,IF(L363&lt;=32,89,IF(L363&lt;=48,58,0)))))-IF(L363&lt;=8,0,IF(L363&lt;=16,(L363-9)*3.06,IF(L363&lt;=24,(L363-17)*3.06,IF(L363&lt;=32,(L363-25)*3.06,IF(L363&lt;=48,(L363-33)*3.06,0))))),0)+IF(F363="PČ",IF(L363=1,449,IF(L363=2,314.6,IF(L363=3,238,IF(L363=4,172,IF(L363=5,159,IF(L363=6,145,IF(L363=7,132,IF(L363=8,119,0))))))))+IF(L363&lt;=8,0,IF(L363&lt;=16,88,IF(L363&lt;=24,55,IF(L363&lt;=32,22,0))))-IF(L363&lt;=8,0,IF(L363&lt;=16,(L363-9)*2.245,IF(L363&lt;=24,(L363-17)*2.245,IF(L363&lt;=32,(L363-25)*2.245,0)))),0)+IF(F363="PČneol",IF(L363=1,85,IF(L363=2,64.61,IF(L363=3,50.76,IF(L363=4,16.25,IF(L363=5,15,IF(L363=6,13.75,IF(L363=7,12.5,IF(L363=8,11.25,0))))))))+IF(L363&lt;=8,0,IF(L363&lt;=16,9,0))-IF(L363&lt;=8,0,IF(L363&lt;=16,(L363-9)*0.425,0)),0)+IF(F363="PŽ",IF(L363=1,85,IF(L363=2,59.5,IF(L363=3,45,IF(L363=4,32.5,IF(L363=5,30,IF(L363=6,27.5,IF(L363=7,25,IF(L363=8,22.5,0))))))))+IF(L363&lt;=8,0,IF(L363&lt;=16,19,IF(L363&lt;=24,13,IF(L363&lt;=32,8,0))))-IF(L363&lt;=8,0,IF(L363&lt;=16,(L363-9)*0.425,IF(L363&lt;=24,(L363-17)*0.425,IF(L363&lt;=32,(L363-25)*0.425,0)))),0)+IF(F363="EČ",IF(L363=1,204,IF(L363=2,156.24,IF(L363=3,123.84,IF(L363=4,72,IF(L363=5,66,IF(L363=6,60,IF(L363=7,54,IF(L363=8,48,0))))))))+IF(L363&lt;=8,0,IF(L363&lt;=16,40,IF(L363&lt;=24,25,0)))-IF(L363&lt;=8,0,IF(L363&lt;=16,(L363-9)*1.02,IF(L363&lt;=24,(L363-17)*1.02,0))),0)+IF(F363="EČneol",IF(L363=1,68,IF(L363=2,51.69,IF(L363=3,40.61,IF(L363=4,13,IF(L363=5,12,IF(L363=6,11,IF(L363=7,10,IF(L363=8,9,0)))))))))+IF(F363="EŽ",IF(L363=1,68,IF(L363=2,47.6,IF(L363=3,36,IF(L363=4,18,IF(L363=5,16.5,IF(L363=6,15,IF(L363=7,13.5,IF(L363=8,12,0))))))))+IF(L363&lt;=8,0,IF(L363&lt;=16,10,IF(L363&lt;=24,6,0)))-IF(L363&lt;=8,0,IF(L363&lt;=16,(L363-9)*0.34,IF(L363&lt;=24,(L363-17)*0.34,0))),0)+IF(F363="PT",IF(L363=1,68,IF(L363=2,52.08,IF(L363=3,41.28,IF(L363=4,24,IF(L363=5,22,IF(L363=6,20,IF(L363=7,18,IF(L363=8,16,0))))))))+IF(L363&lt;=8,0,IF(L363&lt;=16,13,IF(L363&lt;=24,9,IF(L363&lt;=32,4,0))))-IF(L363&lt;=8,0,IF(L363&lt;=16,(L363-9)*0.34,IF(L363&lt;=24,(L363-17)*0.34,IF(L363&lt;=32,(L363-25)*0.34,0)))),0)+IF(F363="JOŽ",IF(L363=1,85,IF(L363=2,59.5,IF(L363=3,45,IF(L363=4,32.5,IF(L363=5,30,IF(L363=6,27.5,IF(L363=7,25,IF(L363=8,22.5,0))))))))+IF(L363&lt;=8,0,IF(L363&lt;=16,19,IF(L363&lt;=24,13,0)))-IF(L363&lt;=8,0,IF(L363&lt;=16,(L363-9)*0.425,IF(L363&lt;=24,(L363-17)*0.425,0))),0)+IF(F363="JPČ",IF(L363=1,68,IF(L363=2,47.6,IF(L363=3,36,IF(L363=4,26,IF(L363=5,24,IF(L363=6,22,IF(L363=7,20,IF(L363=8,18,0))))))))+IF(L363&lt;=8,0,IF(L363&lt;=16,13,IF(L363&lt;=24,9,0)))-IF(L363&lt;=8,0,IF(L363&lt;=16,(L363-9)*0.34,IF(L363&lt;=24,(L363-17)*0.34,0))),0)+IF(F363="JEČ",IF(L363=1,34,IF(L363=2,26.04,IF(L363=3,20.6,IF(L363=4,12,IF(L363=5,11,IF(L363=6,10,IF(L363=7,9,IF(L363=8,8,0))))))))+IF(L363&lt;=8,0,IF(L363&lt;=16,6,0))-IF(L363&lt;=8,0,IF(L363&lt;=16,(L363-9)*0.17,0)),0)+IF(F363="JEOF",IF(L363=1,34,IF(L363=2,26.04,IF(L363=3,20.6,IF(L363=4,12,IF(L363=5,11,IF(L363=6,10,IF(L363=7,9,IF(L363=8,8,0))))))))+IF(L363&lt;=8,0,IF(L363&lt;=16,6,0))-IF(L363&lt;=8,0,IF(L363&lt;=16,(L363-9)*0.17,0)),0)+IF(F363="JnPČ",IF(L363=1,51,IF(L363=2,35.7,IF(L363=3,27,IF(L363=4,19.5,IF(L363=5,18,IF(L363=6,16.5,IF(L363=7,15,IF(L363=8,13.5,0))))))))+IF(L363&lt;=8,0,IF(L363&lt;=16,10,0))-IF(L363&lt;=8,0,IF(L363&lt;=16,(L363-9)*0.255,0)),0)+IF(F363="JnEČ",IF(L363=1,25.5,IF(L363=2,19.53,IF(L363=3,15.48,IF(L363=4,9,IF(L363=5,8.25,IF(L363=6,7.5,IF(L363=7,6.75,IF(L363=8,6,0))))))))+IF(L363&lt;=8,0,IF(L363&lt;=16,5,0))-IF(L363&lt;=8,0,IF(L363&lt;=16,(L363-9)*0.1275,0)),0)+IF(F363="JčPČ",IF(L363=1,21.25,IF(L363=2,14.5,IF(L363=3,11.5,IF(L363=4,7,IF(L363=5,6.5,IF(L363=6,6,IF(L363=7,5.5,IF(L363=8,5,0))))))))+IF(L363&lt;=8,0,IF(L363&lt;=16,4,0))-IF(L363&lt;=8,0,IF(L363&lt;=16,(L363-9)*0.10625,0)),0)+IF(F363="JčEČ",IF(L363=1,17,IF(L363=2,13.02,IF(L363=3,10.32,IF(L363=4,6,IF(L363=5,5.5,IF(L363=6,5,IF(L363=7,4.5,IF(L363=8,4,0))))))))+IF(L363&lt;=8,0,IF(L363&lt;=16,3,0))-IF(L363&lt;=8,0,IF(L363&lt;=16,(L363-9)*0.085,0)),0)+IF(F363="NEAK",IF(L363=1,11.48,IF(L363=2,8.79,IF(L363=3,6.97,IF(L363=4,4.05,IF(L363=5,3.71,IF(L363=6,3.38,IF(L363=7,3.04,IF(L363=8,2.7,0))))))))+IF(L363&lt;=8,0,IF(L363&lt;=16,2,IF(L363&lt;=24,1.3,0)))-IF(L363&lt;=8,0,IF(L363&lt;=16,(L363-9)*0.0574,IF(L363&lt;=24,(L363-17)*0.0574,0))),0))*IF(L363&lt;4,1,IF(OR(F363="PČ",F363="PŽ",F363="PT"),IF(J363&lt;32,J363/32,1),1))* IF(L363&lt;4,1,IF(OR(F363="EČ",F363="EŽ",F363="JOŽ",F363="JPČ",F363="NEAK"),IF(J363&lt;24,J363/24,1),1))*IF(L363&lt;4,1,IF(OR(F363="PČneol",F363="JEČ",F363="JEOF",F363="JnPČ",F363="JnEČ",F363="JčPČ",F363="JčEČ"),IF(J363&lt;16,J363/16,1),1))*IF(L363&lt;4,1,IF(F363="EČneol",IF(J363&lt;8,J363/8,1),1))</f>
        <v>2.0625</v>
      </c>
      <c r="O363" s="12">
        <f t="shared" si="178"/>
        <v>0</v>
      </c>
      <c r="P363" s="5">
        <f t="shared" ref="P363:P371" si="181">IF(O363=0,0,IF(F363="OŽ",IF(L363&gt;47,0,IF(J363&gt;47,(48-L363)*1.836,((48-L363)-(48-J363))*1.836)),0)+IF(F363="PČ",IF(L363&gt;31,0,IF(J363&gt;31,(32-L363)*1.347,((32-L363)-(32-J363))*1.347)),0)+ IF(F363="PČneol",IF(L363&gt;15,0,IF(J363&gt;15,(16-L363)*0.255,((16-L363)-(16-J363))*0.255)),0)+IF(F363="PŽ",IF(L363&gt;31,0,IF(J363&gt;31,(32-L363)*0.255,((32-L363)-(32-J363))*0.255)),0)+IF(F363="EČ",IF(L363&gt;23,0,IF(J363&gt;23,(24-L363)*0.612,((24-L363)-(24-J363))*0.612)),0)+IF(F363="EČneol",IF(L363&gt;7,0,IF(J363&gt;7,(8-L363)*0.204,((8-L363)-(8-J363))*0.204)),0)+IF(F363="EŽ",IF(L363&gt;23,0,IF(J363&gt;23,(24-L363)*0.204,((24-L363)-(24-J363))*0.204)),0)+IF(F363="PT",IF(L363&gt;31,0,IF(J363&gt;31,(32-L363)*0.204,((32-L363)-(32-J363))*0.204)),0)+IF(F363="JOŽ",IF(L363&gt;23,0,IF(J363&gt;23,(24-L363)*0.255,((24-L363)-(24-J363))*0.255)),0)+IF(F363="JPČ",IF(L363&gt;23,0,IF(J363&gt;23,(24-L363)*0.204,((24-L363)-(24-J363))*0.204)),0)+IF(F363="JEČ",IF(L363&gt;15,0,IF(J363&gt;15,(16-L363)*0.102,((16-L363)-(16-J363))*0.102)),0)+IF(F363="JEOF",IF(L363&gt;15,0,IF(J363&gt;15,(16-L363)*0.102,((16-L363)-(16-J363))*0.102)),0)+IF(F363="JnPČ",IF(L363&gt;15,0,IF(J363&gt;15,(16-L363)*0.153,((16-L363)-(16-J363))*0.153)),0)+IF(F363="JnEČ",IF(L363&gt;15,0,IF(J363&gt;15,(16-L363)*0.0765,((16-L363)-(16-J363))*0.0765)),0)+IF(F363="JčPČ",IF(L363&gt;15,0,IF(J363&gt;15,(16-L363)*0.06375,((16-L363)-(16-J363))*0.06375)),0)+IF(F363="JčEČ",IF(L363&gt;15,0,IF(J363&gt;15,(16-L363)*0.051,((16-L363)-(16-J363))*0.051)),0)+IF(F363="NEAK",IF(L363&gt;23,0,IF(J363&gt;23,(24-L363)*0.03444,((24-L363)-(24-J363))*0.03444)),0))</f>
        <v>0</v>
      </c>
      <c r="Q363" s="14">
        <f t="shared" ref="Q363" si="182">IF(ISERROR(P363*100/N363),0,(P363*100/N363))</f>
        <v>0</v>
      </c>
      <c r="R363" s="13">
        <f t="shared" si="179"/>
        <v>0</v>
      </c>
    </row>
    <row r="364" spans="1:18" ht="15" customHeight="1">
      <c r="A364" s="36">
        <v>3</v>
      </c>
      <c r="B364" s="36" t="s">
        <v>149</v>
      </c>
      <c r="C364" s="15" t="s">
        <v>195</v>
      </c>
      <c r="D364" s="36" t="s">
        <v>104</v>
      </c>
      <c r="E364" s="36">
        <v>1</v>
      </c>
      <c r="F364" s="36" t="s">
        <v>147</v>
      </c>
      <c r="G364" s="36">
        <v>1</v>
      </c>
      <c r="H364" s="36" t="s">
        <v>103</v>
      </c>
      <c r="I364" s="36"/>
      <c r="J364" s="36">
        <v>11</v>
      </c>
      <c r="K364" s="36">
        <v>9</v>
      </c>
      <c r="L364" s="36">
        <v>9</v>
      </c>
      <c r="M364" s="36" t="s">
        <v>108</v>
      </c>
      <c r="N364" s="4">
        <f t="shared" si="180"/>
        <v>2.0625</v>
      </c>
      <c r="O364" s="12">
        <f t="shared" si="178"/>
        <v>0</v>
      </c>
      <c r="P364" s="5">
        <f t="shared" si="181"/>
        <v>0</v>
      </c>
      <c r="Q364" s="14">
        <f>IF(ISERROR(P364*100/N364),0,(P364*100/N364))</f>
        <v>0</v>
      </c>
      <c r="R364" s="13">
        <f t="shared" si="179"/>
        <v>0</v>
      </c>
    </row>
    <row r="365" spans="1:18" ht="15" customHeight="1">
      <c r="A365" s="36">
        <v>4</v>
      </c>
      <c r="B365" s="36" t="s">
        <v>202</v>
      </c>
      <c r="C365" s="15" t="s">
        <v>193</v>
      </c>
      <c r="D365" s="36" t="s">
        <v>101</v>
      </c>
      <c r="E365" s="36">
        <v>1</v>
      </c>
      <c r="F365" s="36" t="s">
        <v>147</v>
      </c>
      <c r="G365" s="36">
        <v>1</v>
      </c>
      <c r="H365" s="36" t="s">
        <v>103</v>
      </c>
      <c r="I365" s="36"/>
      <c r="J365" s="36">
        <v>15</v>
      </c>
      <c r="K365" s="36">
        <v>12</v>
      </c>
      <c r="L365" s="36">
        <v>11</v>
      </c>
      <c r="M365" s="36" t="s">
        <v>108</v>
      </c>
      <c r="N365" s="4">
        <f t="shared" si="180"/>
        <v>2.6531250000000002</v>
      </c>
      <c r="O365" s="12">
        <f t="shared" si="178"/>
        <v>0</v>
      </c>
      <c r="P365" s="5">
        <f t="shared" si="181"/>
        <v>0</v>
      </c>
      <c r="Q365" s="14">
        <f t="shared" ref="Q365:Q371" si="183">IF(ISERROR(P365*100/N365),0,(P365*100/N365))</f>
        <v>0</v>
      </c>
      <c r="R365" s="13">
        <f t="shared" si="179"/>
        <v>0</v>
      </c>
    </row>
    <row r="366" spans="1:18" ht="15" customHeight="1">
      <c r="A366" s="36">
        <v>5</v>
      </c>
      <c r="B366" s="36" t="s">
        <v>202</v>
      </c>
      <c r="C366" s="15" t="s">
        <v>194</v>
      </c>
      <c r="D366" s="36" t="s">
        <v>101</v>
      </c>
      <c r="E366" s="36">
        <v>1</v>
      </c>
      <c r="F366" s="36" t="s">
        <v>147</v>
      </c>
      <c r="G366" s="36">
        <v>1</v>
      </c>
      <c r="H366" s="36" t="s">
        <v>103</v>
      </c>
      <c r="I366" s="36"/>
      <c r="J366" s="36">
        <v>15</v>
      </c>
      <c r="K366" s="36">
        <v>12</v>
      </c>
      <c r="L366" s="36">
        <v>11</v>
      </c>
      <c r="M366" s="36" t="s">
        <v>108</v>
      </c>
      <c r="N366" s="4">
        <f t="shared" si="180"/>
        <v>2.6531250000000002</v>
      </c>
      <c r="O366" s="12">
        <f t="shared" si="178"/>
        <v>0</v>
      </c>
      <c r="P366" s="5">
        <f t="shared" si="181"/>
        <v>0</v>
      </c>
      <c r="Q366" s="14">
        <f t="shared" si="183"/>
        <v>0</v>
      </c>
      <c r="R366" s="13">
        <f t="shared" si="179"/>
        <v>0</v>
      </c>
    </row>
    <row r="367" spans="1:18" ht="15" customHeight="1">
      <c r="A367" s="36">
        <v>6</v>
      </c>
      <c r="B367" s="36" t="s">
        <v>202</v>
      </c>
      <c r="C367" s="15" t="s">
        <v>195</v>
      </c>
      <c r="D367" s="36" t="s">
        <v>104</v>
      </c>
      <c r="E367" s="36">
        <v>1</v>
      </c>
      <c r="F367" s="36" t="s">
        <v>147</v>
      </c>
      <c r="G367" s="36">
        <v>1</v>
      </c>
      <c r="H367" s="36" t="s">
        <v>103</v>
      </c>
      <c r="I367" s="36"/>
      <c r="J367" s="36">
        <v>15</v>
      </c>
      <c r="K367" s="36">
        <v>12</v>
      </c>
      <c r="L367" s="36">
        <v>12</v>
      </c>
      <c r="M367" s="36" t="s">
        <v>108</v>
      </c>
      <c r="N367" s="4">
        <f t="shared" si="180"/>
        <v>2.5734375000000003</v>
      </c>
      <c r="O367" s="12">
        <f t="shared" si="178"/>
        <v>0</v>
      </c>
      <c r="P367" s="5">
        <f t="shared" si="181"/>
        <v>0</v>
      </c>
      <c r="Q367" s="14">
        <f t="shared" si="183"/>
        <v>0</v>
      </c>
      <c r="R367" s="13">
        <f t="shared" si="179"/>
        <v>0</v>
      </c>
    </row>
    <row r="368" spans="1:18" ht="15" hidden="1" customHeight="1">
      <c r="A368" s="36">
        <v>7</v>
      </c>
      <c r="B368" s="36"/>
      <c r="C368" s="15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4">
        <f t="shared" si="180"/>
        <v>0</v>
      </c>
      <c r="O368" s="12">
        <f t="shared" si="178"/>
        <v>0</v>
      </c>
      <c r="P368" s="5">
        <f t="shared" si="181"/>
        <v>0</v>
      </c>
      <c r="Q368" s="14">
        <f t="shared" si="183"/>
        <v>0</v>
      </c>
      <c r="R368" s="13">
        <f t="shared" ref="R368:R371" si="184">IF(Q368&lt;=30,O368+P368,O368+O368*0.3)*IF(G368=1,0.4,IF(G368=2,0.75,IF(G368="1 (kas 4 m. 1 k. nerengiamos)",0.52,1)))*IF(D368="olimpinė",1,IF(M368="Ne",0.5,1))*IF(D368="olimpinė",1,IF(J368&lt;8,0,1))*E368*IF(D368="olimpinė",1,IF(K368&lt;16,0,1))*IF(I368&lt;=1,1,1/I368)*IF(OR(A358="Lietuvos lengvosios atletikos federacija",A358="Lietuvos šaudymo sporto sąjunga"),1.01,1)*IF(OR(A358="Lietuvos dviračių sporto federacija",A358="Lietuvos biatlono federacija",A358=" Lietuvos nacionalinė slidinėjimo asociacija"),1.03,1)*IF(OR(A358="Lietuvos baidarių ir kanojų irklavimo federacija",A358="Lietuvos buriuotojų sąjunga",A358="Lietuvos irklavimo federacija"),1.04,1)*IF(OR(A358="Lietuvos aeroklubas",A358="Lietuvos automobilių sporto federacija",A358="Lietuvos motociklų sporto federacija",A358="Lietuvos motorlaivių federacija",A358="Lietuvos žirginio sporto federacija"),1.09,1)</f>
        <v>0</v>
      </c>
    </row>
    <row r="369" spans="1:18" ht="15" hidden="1" customHeight="1">
      <c r="A369" s="36">
        <v>8</v>
      </c>
      <c r="B369" s="36"/>
      <c r="C369" s="15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4">
        <f t="shared" si="180"/>
        <v>0</v>
      </c>
      <c r="O369" s="12">
        <f t="shared" si="178"/>
        <v>0</v>
      </c>
      <c r="P369" s="5">
        <f t="shared" si="181"/>
        <v>0</v>
      </c>
      <c r="Q369" s="14">
        <f t="shared" si="183"/>
        <v>0</v>
      </c>
      <c r="R369" s="13">
        <f t="shared" si="184"/>
        <v>0</v>
      </c>
    </row>
    <row r="370" spans="1:18" ht="15" hidden="1" customHeight="1">
      <c r="A370" s="36">
        <v>9</v>
      </c>
      <c r="B370" s="36"/>
      <c r="C370" s="15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4">
        <f>(IF(F370="OŽ",IF(L370=1,612,IF(L370=2,473.76,IF(L370=3,380.16,IF(L370=4,201.6,IF(L370=5,187.2,IF(L370=6,172.8,IF(L370=7,165,IF(L370=8,160,0))))))))+IF(L370&lt;=8,0,IF(L370&lt;=16,153,IF(L370&lt;=24,120,IF(L370&lt;=32,89,IF(L370&lt;=48,58,0)))))-IF(L370&lt;=8,0,IF(L370&lt;=16,(L370-9)*3.06,IF(L370&lt;=24,(L370-17)*3.06,IF(L370&lt;=32,(L370-25)*3.06,IF(L370&lt;=48,(L370-33)*3.06,0))))),0)+IF(F370="PČ",IF(L370=1,449,IF(L370=2,314.6,IF(L370=3,238,IF(L370=4,172,IF(L370=5,159,IF(L370=6,145,IF(L370=7,132,IF(L370=8,119,0))))))))+IF(L370&lt;=8,0,IF(L370&lt;=16,88,IF(L370&lt;=24,55,IF(L370&lt;=32,22,0))))-IF(L370&lt;=8,0,IF(L370&lt;=16,(L370-9)*2.245,IF(L370&lt;=24,(L370-17)*2.245,IF(L370&lt;=32,(L370-25)*2.245,0)))),0)+IF(F370="PČneol",IF(L370=1,85,IF(L370=2,64.61,IF(L370=3,50.76,IF(L370=4,16.25,IF(L370=5,15,IF(L370=6,13.75,IF(L370=7,12.5,IF(L370=8,11.25,0))))))))+IF(L370&lt;=8,0,IF(L370&lt;=16,9,0))-IF(L370&lt;=8,0,IF(L370&lt;=16,(L370-9)*0.425,0)),0)+IF(F370="PŽ",IF(L370=1,85,IF(L370=2,59.5,IF(L370=3,45,IF(L370=4,32.5,IF(L370=5,30,IF(L370=6,27.5,IF(L370=7,25,IF(L370=8,22.5,0))))))))+IF(L370&lt;=8,0,IF(L370&lt;=16,19,IF(L370&lt;=24,13,IF(L370&lt;=32,8,0))))-IF(L370&lt;=8,0,IF(L370&lt;=16,(L370-9)*0.425,IF(L370&lt;=24,(L370-17)*0.425,IF(L370&lt;=32,(L370-25)*0.425,0)))),0)+IF(F370="EČ",IF(L370=1,204,IF(L370=2,156.24,IF(L370=3,123.84,IF(L370=4,72,IF(L370=5,66,IF(L370=6,60,IF(L370=7,54,IF(L370=8,48,0))))))))+IF(L370&lt;=8,0,IF(L370&lt;=16,40,IF(L370&lt;=24,25,0)))-IF(L370&lt;=8,0,IF(L370&lt;=16,(L370-9)*1.02,IF(L370&lt;=24,(L370-17)*1.02,0))),0)+IF(F370="EČneol",IF(L370=1,68,IF(L370=2,51.69,IF(L370=3,40.61,IF(L370=4,13,IF(L370=5,12,IF(L370=6,11,IF(L370=7,10,IF(L370=8,9,0)))))))))+IF(F370="EŽ",IF(L370=1,68,IF(L370=2,47.6,IF(L370=3,36,IF(L370=4,18,IF(L370=5,16.5,IF(L370=6,15,IF(L370=7,13.5,IF(L370=8,12,0))))))))+IF(L370&lt;=8,0,IF(L370&lt;=16,10,IF(L370&lt;=24,6,0)))-IF(L370&lt;=8,0,IF(L370&lt;=16,(L370-9)*0.34,IF(L370&lt;=24,(L370-17)*0.34,0))),0)+IF(F370="PT",IF(L370=1,68,IF(L370=2,52.08,IF(L370=3,41.28,IF(L370=4,24,IF(L370=5,22,IF(L370=6,20,IF(L370=7,18,IF(L370=8,16,0))))))))+IF(L370&lt;=8,0,IF(L370&lt;=16,13,IF(L370&lt;=24,9,IF(L370&lt;=32,4,0))))-IF(L370&lt;=8,0,IF(L370&lt;=16,(L370-9)*0.34,IF(L370&lt;=24,(L370-17)*0.34,IF(L370&lt;=32,(L370-25)*0.34,0)))),0)+IF(F370="JOŽ",IF(L370=1,85,IF(L370=2,59.5,IF(L370=3,45,IF(L370=4,32.5,IF(L370=5,30,IF(L370=6,27.5,IF(L370=7,25,IF(L370=8,22.5,0))))))))+IF(L370&lt;=8,0,IF(L370&lt;=16,19,IF(L370&lt;=24,13,0)))-IF(L370&lt;=8,0,IF(L370&lt;=16,(L370-9)*0.425,IF(L370&lt;=24,(L370-17)*0.425,0))),0)+IF(F370="JPČ",IF(L370=1,68,IF(L370=2,47.6,IF(L370=3,36,IF(L370=4,26,IF(L370=5,24,IF(L370=6,22,IF(L370=7,20,IF(L370=8,18,0))))))))+IF(L370&lt;=8,0,IF(L370&lt;=16,13,IF(L370&lt;=24,9,0)))-IF(L370&lt;=8,0,IF(L370&lt;=16,(L370-9)*0.34,IF(L370&lt;=24,(L370-17)*0.34,0))),0)+IF(F370="JEČ",IF(L370=1,34,IF(L370=2,26.04,IF(L370=3,20.6,IF(L370=4,12,IF(L370=5,11,IF(L370=6,10,IF(L370=7,9,IF(L370=8,8,0))))))))+IF(L370&lt;=8,0,IF(L370&lt;=16,6,0))-IF(L370&lt;=8,0,IF(L370&lt;=16,(L370-9)*0.17,0)),0)+IF(F370="JEOF",IF(L370=1,34,IF(L370=2,26.04,IF(L370=3,20.6,IF(L370=4,12,IF(L370=5,11,IF(L370=6,10,IF(L370=7,9,IF(L370=8,8,0))))))))+IF(L370&lt;=8,0,IF(L370&lt;=16,6,0))-IF(L370&lt;=8,0,IF(L370&lt;=16,(L370-9)*0.17,0)),0)+IF(F370="JnPČ",IF(L370=1,51,IF(L370=2,35.7,IF(L370=3,27,IF(L370=4,19.5,IF(L370=5,18,IF(L370=6,16.5,IF(L370=7,15,IF(L370=8,13.5,0))))))))+IF(L370&lt;=8,0,IF(L370&lt;=16,10,0))-IF(L370&lt;=8,0,IF(L370&lt;=16,(L370-9)*0.255,0)),0)+IF(F370="JnEČ",IF(L370=1,25.5,IF(L370=2,19.53,IF(L370=3,15.48,IF(L370=4,9,IF(L370=5,8.25,IF(L370=6,7.5,IF(L370=7,6.75,IF(L370=8,6,0))))))))+IF(L370&lt;=8,0,IF(L370&lt;=16,5,0))-IF(L370&lt;=8,0,IF(L370&lt;=16,(L370-9)*0.1275,0)),0)+IF(F370="JčPČ",IF(L370=1,21.25,IF(L370=2,14.5,IF(L370=3,11.5,IF(L370=4,7,IF(L370=5,6.5,IF(L370=6,6,IF(L370=7,5.5,IF(L370=8,5,0))))))))+IF(L370&lt;=8,0,IF(L370&lt;=16,4,0))-IF(L370&lt;=8,0,IF(L370&lt;=16,(L370-9)*0.10625,0)),0)+IF(F370="JčEČ",IF(L370=1,17,IF(L370=2,13.02,IF(L370=3,10.32,IF(L370=4,6,IF(L370=5,5.5,IF(L370=6,5,IF(L370=7,4.5,IF(L370=8,4,0))))))))+IF(L370&lt;=8,0,IF(L370&lt;=16,3,0))-IF(L370&lt;=8,0,IF(L370&lt;=16,(L370-9)*0.085,0)),0)+IF(F370="NEAK",IF(L370=1,11.48,IF(L370=2,8.79,IF(L370=3,6.97,IF(L370=4,4.05,IF(L370=5,3.71,IF(L370=6,3.38,IF(L370=7,3.04,IF(L370=8,2.7,0))))))))+IF(L370&lt;=8,0,IF(L370&lt;=16,2,IF(L370&lt;=24,1.3,0)))-IF(L370&lt;=8,0,IF(L370&lt;=16,(L370-9)*0.0574,IF(L370&lt;=24,(L370-17)*0.0574,0))),0))*IF(L370&lt;4,1,IF(OR(F370="PČ",F370="PŽ",F370="PT"),IF(J370&lt;32,J370/32,1),1))* IF(L370&lt;4,1,IF(OR(F370="EČ",F370="EŽ",F370="JOŽ",F370="JPČ",F370="NEAK"),IF(J370&lt;24,J370/24,1),1))*IF(L370&lt;4,1,IF(OR(F370="PČneol",F370="JEČ",F370="JEOF",F370="JnPČ",F370="JnEČ",F370="JčPČ",F370="JčEČ"),IF(J370&lt;16,J370/16,1),1))*IF(L370&lt;4,1,IF(F370="EČneol",IF(J370&lt;8,J370/8,1),1))</f>
        <v>0</v>
      </c>
      <c r="O370" s="12">
        <f t="shared" si="178"/>
        <v>0</v>
      </c>
      <c r="P370" s="5">
        <f t="shared" si="181"/>
        <v>0</v>
      </c>
      <c r="Q370" s="14">
        <f t="shared" si="183"/>
        <v>0</v>
      </c>
      <c r="R370" s="13">
        <f t="shared" si="184"/>
        <v>0</v>
      </c>
    </row>
    <row r="371" spans="1:18" ht="15" hidden="1" customHeight="1">
      <c r="A371" s="36">
        <v>10</v>
      </c>
      <c r="B371" s="36"/>
      <c r="C371" s="15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4">
        <f t="shared" ref="N371" si="185">(IF(F371="OŽ",IF(L371=1,612,IF(L371=2,473.76,IF(L371=3,380.16,IF(L371=4,201.6,IF(L371=5,187.2,IF(L371=6,172.8,IF(L371=7,165,IF(L371=8,160,0))))))))+IF(L371&lt;=8,0,IF(L371&lt;=16,153,IF(L371&lt;=24,120,IF(L371&lt;=32,89,IF(L371&lt;=48,58,0)))))-IF(L371&lt;=8,0,IF(L371&lt;=16,(L371-9)*3.06,IF(L371&lt;=24,(L371-17)*3.06,IF(L371&lt;=32,(L371-25)*3.06,IF(L371&lt;=48,(L371-33)*3.06,0))))),0)+IF(F371="PČ",IF(L371=1,449,IF(L371=2,314.6,IF(L371=3,238,IF(L371=4,172,IF(L371=5,159,IF(L371=6,145,IF(L371=7,132,IF(L371=8,119,0))))))))+IF(L371&lt;=8,0,IF(L371&lt;=16,88,IF(L371&lt;=24,55,IF(L371&lt;=32,22,0))))-IF(L371&lt;=8,0,IF(L371&lt;=16,(L371-9)*2.245,IF(L371&lt;=24,(L371-17)*2.245,IF(L371&lt;=32,(L371-25)*2.245,0)))),0)+IF(F371="PČneol",IF(L371=1,85,IF(L371=2,64.61,IF(L371=3,50.76,IF(L371=4,16.25,IF(L371=5,15,IF(L371=6,13.75,IF(L371=7,12.5,IF(L371=8,11.25,0))))))))+IF(L371&lt;=8,0,IF(L371&lt;=16,9,0))-IF(L371&lt;=8,0,IF(L371&lt;=16,(L371-9)*0.425,0)),0)+IF(F371="PŽ",IF(L371=1,85,IF(L371=2,59.5,IF(L371=3,45,IF(L371=4,32.5,IF(L371=5,30,IF(L371=6,27.5,IF(L371=7,25,IF(L371=8,22.5,0))))))))+IF(L371&lt;=8,0,IF(L371&lt;=16,19,IF(L371&lt;=24,13,IF(L371&lt;=32,8,0))))-IF(L371&lt;=8,0,IF(L371&lt;=16,(L371-9)*0.425,IF(L371&lt;=24,(L371-17)*0.425,IF(L371&lt;=32,(L371-25)*0.425,0)))),0)+IF(F371="EČ",IF(L371=1,204,IF(L371=2,156.24,IF(L371=3,123.84,IF(L371=4,72,IF(L371=5,66,IF(L371=6,60,IF(L371=7,54,IF(L371=8,48,0))))))))+IF(L371&lt;=8,0,IF(L371&lt;=16,40,IF(L371&lt;=24,25,0)))-IF(L371&lt;=8,0,IF(L371&lt;=16,(L371-9)*1.02,IF(L371&lt;=24,(L371-17)*1.02,0))),0)+IF(F371="EČneol",IF(L371=1,68,IF(L371=2,51.69,IF(L371=3,40.61,IF(L371=4,13,IF(L371=5,12,IF(L371=6,11,IF(L371=7,10,IF(L371=8,9,0)))))))))+IF(F371="EŽ",IF(L371=1,68,IF(L371=2,47.6,IF(L371=3,36,IF(L371=4,18,IF(L371=5,16.5,IF(L371=6,15,IF(L371=7,13.5,IF(L371=8,12,0))))))))+IF(L371&lt;=8,0,IF(L371&lt;=16,10,IF(L371&lt;=24,6,0)))-IF(L371&lt;=8,0,IF(L371&lt;=16,(L371-9)*0.34,IF(L371&lt;=24,(L371-17)*0.34,0))),0)+IF(F371="PT",IF(L371=1,68,IF(L371=2,52.08,IF(L371=3,41.28,IF(L371=4,24,IF(L371=5,22,IF(L371=6,20,IF(L371=7,18,IF(L371=8,16,0))))))))+IF(L371&lt;=8,0,IF(L371&lt;=16,13,IF(L371&lt;=24,9,IF(L371&lt;=32,4,0))))-IF(L371&lt;=8,0,IF(L371&lt;=16,(L371-9)*0.34,IF(L371&lt;=24,(L371-17)*0.34,IF(L371&lt;=32,(L371-25)*0.34,0)))),0)+IF(F371="JOŽ",IF(L371=1,85,IF(L371=2,59.5,IF(L371=3,45,IF(L371=4,32.5,IF(L371=5,30,IF(L371=6,27.5,IF(L371=7,25,IF(L371=8,22.5,0))))))))+IF(L371&lt;=8,0,IF(L371&lt;=16,19,IF(L371&lt;=24,13,0)))-IF(L371&lt;=8,0,IF(L371&lt;=16,(L371-9)*0.425,IF(L371&lt;=24,(L371-17)*0.425,0))),0)+IF(F371="JPČ",IF(L371=1,68,IF(L371=2,47.6,IF(L371=3,36,IF(L371=4,26,IF(L371=5,24,IF(L371=6,22,IF(L371=7,20,IF(L371=8,18,0))))))))+IF(L371&lt;=8,0,IF(L371&lt;=16,13,IF(L371&lt;=24,9,0)))-IF(L371&lt;=8,0,IF(L371&lt;=16,(L371-9)*0.34,IF(L371&lt;=24,(L371-17)*0.34,0))),0)+IF(F371="JEČ",IF(L371=1,34,IF(L371=2,26.04,IF(L371=3,20.6,IF(L371=4,12,IF(L371=5,11,IF(L371=6,10,IF(L371=7,9,IF(L371=8,8,0))))))))+IF(L371&lt;=8,0,IF(L371&lt;=16,6,0))-IF(L371&lt;=8,0,IF(L371&lt;=16,(L371-9)*0.17,0)),0)+IF(F371="JEOF",IF(L371=1,34,IF(L371=2,26.04,IF(L371=3,20.6,IF(L371=4,12,IF(L371=5,11,IF(L371=6,10,IF(L371=7,9,IF(L371=8,8,0))))))))+IF(L371&lt;=8,0,IF(L371&lt;=16,6,0))-IF(L371&lt;=8,0,IF(L371&lt;=16,(L371-9)*0.17,0)),0)+IF(F371="JnPČ",IF(L371=1,51,IF(L371=2,35.7,IF(L371=3,27,IF(L371=4,19.5,IF(L371=5,18,IF(L371=6,16.5,IF(L371=7,15,IF(L371=8,13.5,0))))))))+IF(L371&lt;=8,0,IF(L371&lt;=16,10,0))-IF(L371&lt;=8,0,IF(L371&lt;=16,(L371-9)*0.255,0)),0)+IF(F371="JnEČ",IF(L371=1,25.5,IF(L371=2,19.53,IF(L371=3,15.48,IF(L371=4,9,IF(L371=5,8.25,IF(L371=6,7.5,IF(L371=7,6.75,IF(L371=8,6,0))))))))+IF(L371&lt;=8,0,IF(L371&lt;=16,5,0))-IF(L371&lt;=8,0,IF(L371&lt;=16,(L371-9)*0.1275,0)),0)+IF(F371="JčPČ",IF(L371=1,21.25,IF(L371=2,14.5,IF(L371=3,11.5,IF(L371=4,7,IF(L371=5,6.5,IF(L371=6,6,IF(L371=7,5.5,IF(L371=8,5,0))))))))+IF(L371&lt;=8,0,IF(L371&lt;=16,4,0))-IF(L371&lt;=8,0,IF(L371&lt;=16,(L371-9)*0.10625,0)),0)+IF(F371="JčEČ",IF(L371=1,17,IF(L371=2,13.02,IF(L371=3,10.32,IF(L371=4,6,IF(L371=5,5.5,IF(L371=6,5,IF(L371=7,4.5,IF(L371=8,4,0))))))))+IF(L371&lt;=8,0,IF(L371&lt;=16,3,0))-IF(L371&lt;=8,0,IF(L371&lt;=16,(L371-9)*0.085,0)),0)+IF(F371="NEAK",IF(L371=1,11.48,IF(L371=2,8.79,IF(L371=3,6.97,IF(L371=4,4.05,IF(L371=5,3.71,IF(L371=6,3.38,IF(L371=7,3.04,IF(L371=8,2.7,0))))))))+IF(L371&lt;=8,0,IF(L371&lt;=16,2,IF(L371&lt;=24,1.3,0)))-IF(L371&lt;=8,0,IF(L371&lt;=16,(L371-9)*0.0574,IF(L371&lt;=24,(L371-17)*0.0574,0))),0))*IF(L371&lt;4,1,IF(OR(F371="PČ",F371="PŽ",F371="PT"),IF(J371&lt;32,J371/32,1),1))* IF(L371&lt;4,1,IF(OR(F371="EČ",F371="EŽ",F371="JOŽ",F371="JPČ",F371="NEAK"),IF(J371&lt;24,J371/24,1),1))*IF(L371&lt;4,1,IF(OR(F371="PČneol",F371="JEČ",F371="JEOF",F371="JnPČ",F371="JnEČ",F371="JčPČ",F371="JčEČ"),IF(J371&lt;16,J371/16,1),1))*IF(L371&lt;4,1,IF(F371="EČneol",IF(J371&lt;8,J371/8,1),1))</f>
        <v>0</v>
      </c>
      <c r="O371" s="12">
        <f t="shared" si="178"/>
        <v>0</v>
      </c>
      <c r="P371" s="5">
        <f t="shared" si="181"/>
        <v>0</v>
      </c>
      <c r="Q371" s="14">
        <f t="shared" si="183"/>
        <v>0</v>
      </c>
      <c r="R371" s="13">
        <f t="shared" si="184"/>
        <v>0</v>
      </c>
    </row>
    <row r="372" spans="1:18" ht="15" customHeight="1">
      <c r="A372" s="67" t="s">
        <v>3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9"/>
      <c r="R372" s="13">
        <f>SUM(R362:R371)</f>
        <v>0</v>
      </c>
    </row>
    <row r="373" spans="1:18" ht="15" customHeight="1">
      <c r="A373" s="19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1"/>
    </row>
    <row r="374" spans="1:18" ht="15" customHeight="1">
      <c r="A374" s="65" t="s">
        <v>203</v>
      </c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17"/>
      <c r="R374" s="11"/>
    </row>
    <row r="375" spans="1:18" ht="15" customHeight="1">
      <c r="A375" s="65" t="s">
        <v>1</v>
      </c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17"/>
      <c r="R375" s="11"/>
    </row>
    <row r="376" spans="1:18" ht="15" customHeight="1">
      <c r="A376" s="65" t="s">
        <v>204</v>
      </c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17"/>
      <c r="R376" s="11"/>
    </row>
    <row r="377" spans="1:18" ht="15" customHeight="1">
      <c r="A377" s="18">
        <v>1</v>
      </c>
      <c r="B377" s="18" t="s">
        <v>114</v>
      </c>
      <c r="C377" s="15" t="s">
        <v>193</v>
      </c>
      <c r="D377" s="18" t="s">
        <v>101</v>
      </c>
      <c r="E377" s="18">
        <v>1</v>
      </c>
      <c r="F377" s="22" t="s">
        <v>137</v>
      </c>
      <c r="G377" s="28">
        <v>1</v>
      </c>
      <c r="H377" s="22" t="s">
        <v>103</v>
      </c>
      <c r="I377" s="23"/>
      <c r="J377" s="22">
        <v>19</v>
      </c>
      <c r="K377" s="22">
        <v>15</v>
      </c>
      <c r="L377" s="22">
        <v>16</v>
      </c>
      <c r="M377" s="22" t="s">
        <v>108</v>
      </c>
      <c r="N377" s="4">
        <f t="shared" ref="N377:N386" si="186">(IF(F377="OŽ",IF(L377=1,612,IF(L377=2,473.76,IF(L377=3,380.16,IF(L377=4,201.6,IF(L377=5,187.2,IF(L377=6,172.8,IF(L377=7,165,IF(L377=8,160,0))))))))+IF(L377&lt;=8,0,IF(L377&lt;=16,153,IF(L377&lt;=24,120,IF(L377&lt;=32,89,IF(L377&lt;=48,58,0)))))-IF(L377&lt;=8,0,IF(L377&lt;=16,(L377-9)*3.06,IF(L377&lt;=24,(L377-17)*3.06,IF(L377&lt;=32,(L377-25)*3.06,IF(L377&lt;=48,(L377-33)*3.06,0))))),0)+IF(F377="PČ",IF(L377=1,449,IF(L377=2,314.6,IF(L377=3,238,IF(L377=4,172,IF(L377=5,159,IF(L377=6,145,IF(L377=7,132,IF(L377=8,119,0))))))))+IF(L377&lt;=8,0,IF(L377&lt;=16,88,IF(L377&lt;=24,55,IF(L377&lt;=32,22,0))))-IF(L377&lt;=8,0,IF(L377&lt;=16,(L377-9)*2.245,IF(L377&lt;=24,(L377-17)*2.245,IF(L377&lt;=32,(L377-25)*2.245,0)))),0)+IF(F377="PČneol",IF(L377=1,85,IF(L377=2,64.61,IF(L377=3,50.76,IF(L377=4,16.25,IF(L377=5,15,IF(L377=6,13.75,IF(L377=7,12.5,IF(L377=8,11.25,0))))))))+IF(L377&lt;=8,0,IF(L377&lt;=16,9,0))-IF(L377&lt;=8,0,IF(L377&lt;=16,(L377-9)*0.425,0)),0)+IF(F377="PŽ",IF(L377=1,85,IF(L377=2,59.5,IF(L377=3,45,IF(L377=4,32.5,IF(L377=5,30,IF(L377=6,27.5,IF(L377=7,25,IF(L377=8,22.5,0))))))))+IF(L377&lt;=8,0,IF(L377&lt;=16,19,IF(L377&lt;=24,13,IF(L377&lt;=32,8,0))))-IF(L377&lt;=8,0,IF(L377&lt;=16,(L377-9)*0.425,IF(L377&lt;=24,(L377-17)*0.425,IF(L377&lt;=32,(L377-25)*0.425,0)))),0)+IF(F377="EČ",IF(L377=1,204,IF(L377=2,156.24,IF(L377=3,123.84,IF(L377=4,72,IF(L377=5,66,IF(L377=6,60,IF(L377=7,54,IF(L377=8,48,0))))))))+IF(L377&lt;=8,0,IF(L377&lt;=16,40,IF(L377&lt;=24,25,0)))-IF(L377&lt;=8,0,IF(L377&lt;=16,(L377-9)*1.02,IF(L377&lt;=24,(L377-17)*1.02,0))),0)+IF(F377="EČneol",IF(L377=1,68,IF(L377=2,51.69,IF(L377=3,40.61,IF(L377=4,13,IF(L377=5,12,IF(L377=6,11,IF(L377=7,10,IF(L377=8,9,0)))))))))+IF(F377="EŽ",IF(L377=1,68,IF(L377=2,47.6,IF(L377=3,36,IF(L377=4,18,IF(L377=5,16.5,IF(L377=6,15,IF(L377=7,13.5,IF(L377=8,12,0))))))))+IF(L377&lt;=8,0,IF(L377&lt;=16,10,IF(L377&lt;=24,6,0)))-IF(L377&lt;=8,0,IF(L377&lt;=16,(L377-9)*0.34,IF(L377&lt;=24,(L377-17)*0.34,0))),0)+IF(F377="PT",IF(L377=1,68,IF(L377=2,52.08,IF(L377=3,41.28,IF(L377=4,24,IF(L377=5,22,IF(L377=6,20,IF(L377=7,18,IF(L377=8,16,0))))))))+IF(L377&lt;=8,0,IF(L377&lt;=16,13,IF(L377&lt;=24,9,IF(L377&lt;=32,4,0))))-IF(L377&lt;=8,0,IF(L377&lt;=16,(L377-9)*0.34,IF(L377&lt;=24,(L377-17)*0.34,IF(L377&lt;=32,(L377-25)*0.34,0)))),0)+IF(F377="JOŽ",IF(L377=1,85,IF(L377=2,59.5,IF(L377=3,45,IF(L377=4,32.5,IF(L377=5,30,IF(L377=6,27.5,IF(L377=7,25,IF(L377=8,22.5,0))))))))+IF(L377&lt;=8,0,IF(L377&lt;=16,19,IF(L377&lt;=24,13,0)))-IF(L377&lt;=8,0,IF(L377&lt;=16,(L377-9)*0.425,IF(L377&lt;=24,(L377-17)*0.425,0))),0)+IF(F377="JPČ",IF(L377=1,68,IF(L377=2,47.6,IF(L377=3,36,IF(L377=4,26,IF(L377=5,24,IF(L377=6,22,IF(L377=7,20,IF(L377=8,18,0))))))))+IF(L377&lt;=8,0,IF(L377&lt;=16,13,IF(L377&lt;=24,9,0)))-IF(L377&lt;=8,0,IF(L377&lt;=16,(L377-9)*0.34,IF(L377&lt;=24,(L377-17)*0.34,0))),0)+IF(F377="JEČ",IF(L377=1,34,IF(L377=2,26.04,IF(L377=3,20.6,IF(L377=4,12,IF(L377=5,11,IF(L377=6,10,IF(L377=7,9,IF(L377=8,8,0))))))))+IF(L377&lt;=8,0,IF(L377&lt;=16,6,0))-IF(L377&lt;=8,0,IF(L377&lt;=16,(L377-9)*0.17,0)),0)+IF(F377="JEOF",IF(L377=1,34,IF(L377=2,26.04,IF(L377=3,20.6,IF(L377=4,12,IF(L377=5,11,IF(L377=6,10,IF(L377=7,9,IF(L377=8,8,0))))))))+IF(L377&lt;=8,0,IF(L377&lt;=16,6,0))-IF(L377&lt;=8,0,IF(L377&lt;=16,(L377-9)*0.17,0)),0)+IF(F377="JnPČ",IF(L377=1,51,IF(L377=2,35.7,IF(L377=3,27,IF(L377=4,19.5,IF(L377=5,18,IF(L377=6,16.5,IF(L377=7,15,IF(L377=8,13.5,0))))))))+IF(L377&lt;=8,0,IF(L377&lt;=16,10,0))-IF(L377&lt;=8,0,IF(L377&lt;=16,(L377-9)*0.255,0)),0)+IF(F377="JnEČ",IF(L377=1,25.5,IF(L377=2,19.53,IF(L377=3,15.48,IF(L377=4,9,IF(L377=5,8.25,IF(L377=6,7.5,IF(L377=7,6.75,IF(L377=8,6,0))))))))+IF(L377&lt;=8,0,IF(L377&lt;=16,5,0))-IF(L377&lt;=8,0,IF(L377&lt;=16,(L377-9)*0.1275,0)),0)+IF(F377="JčPČ",IF(L377=1,21.25,IF(L377=2,14.5,IF(L377=3,11.5,IF(L377=4,7,IF(L377=5,6.5,IF(L377=6,6,IF(L377=7,5.5,IF(L377=8,5,0))))))))+IF(L377&lt;=8,0,IF(L377&lt;=16,4,0))-IF(L377&lt;=8,0,IF(L377&lt;=16,(L377-9)*0.10625,0)),0)+IF(F377="JčEČ",IF(L377=1,17,IF(L377=2,13.02,IF(L377=3,10.32,IF(L377=4,6,IF(L377=5,5.5,IF(L377=6,5,IF(L377=7,4.5,IF(L377=8,4,0))))))))+IF(L377&lt;=8,0,IF(L377&lt;=16,3,0))-IF(L377&lt;=8,0,IF(L377&lt;=16,(L377-9)*0.085,0)),0)+IF(F377="NEAK",IF(L377=1,11.48,IF(L377=2,8.79,IF(L377=3,6.97,IF(L377=4,4.05,IF(L377=5,3.71,IF(L377=6,3.38,IF(L377=7,3.04,IF(L377=8,2.7,0))))))))+IF(L377&lt;=8,0,IF(L377&lt;=16,2,IF(L377&lt;=24,1.3,0)))-IF(L377&lt;=8,0,IF(L377&lt;=16,(L377-9)*0.0574,IF(L377&lt;=24,(L377-17)*0.0574,0))),0))*IF(L377&lt;4,1,IF(OR(F377="PČ",F377="PŽ",F377="PT"),IF(J377&lt;32,J377/32,1),1))* IF(L377&lt;4,1,IF(OR(F377="EČ",F377="EŽ",F377="JOŽ",F377="JPČ",F377="NEAK"),IF(J377&lt;24,J377/24,1),1))*IF(L377&lt;4,1,IF(OR(F377="PČneol",F377="JEČ",F377="JEOF",F377="JnPČ",F377="JnEČ",F377="JčPČ",F377="JčEČ"),IF(J377&lt;16,J377/16,1),1))*IF(L377&lt;4,1,IF(F377="EČneol",IF(J377&lt;8,J377/8,1),1))</f>
        <v>4.8099999999999996</v>
      </c>
      <c r="O377" s="12">
        <f t="shared" ref="O377" si="187">IF(F377="OŽ",N377,IF(H377="Ne",IF(J377*0.3&lt;=J377-L377,N377,0),IF(J377*0.1&lt;=J377-L377,N377,0)))</f>
        <v>0</v>
      </c>
      <c r="P377" s="5">
        <f t="shared" ref="P377:P386" si="188">IF(O377=0,0,IF(F377="OŽ",IF(L377&gt;47,0,IF(J377&gt;47,(48-L377)*1.836,((48-L377)-(48-J377))*1.836)),0)+IF(F377="PČ",IF(L377&gt;31,0,IF(J377&gt;31,(32-L377)*1.347,((32-L377)-(32-J377))*1.347)),0)+ IF(F377="PČneol",IF(L377&gt;15,0,IF(J377&gt;15,(16-L377)*0.255,((16-L377)-(16-J377))*0.255)),0)+IF(F377="PŽ",IF(L377&gt;31,0,IF(J377&gt;31,(32-L377)*0.255,((32-L377)-(32-J377))*0.255)),0)+IF(F377="EČ",IF(L377&gt;23,0,IF(J377&gt;23,(24-L377)*0.612,((24-L377)-(24-J377))*0.612)),0)+IF(F377="EČneol",IF(L377&gt;7,0,IF(J377&gt;7,(8-L377)*0.204,((8-L377)-(8-J377))*0.204)),0)+IF(F377="EŽ",IF(L377&gt;23,0,IF(J377&gt;23,(24-L377)*0.204,((24-L377)-(24-J377))*0.204)),0)+IF(F377="PT",IF(L377&gt;31,0,IF(J377&gt;31,(32-L377)*0.204,((32-L377)-(32-J377))*0.204)),0)+IF(F377="JOŽ",IF(L377&gt;23,0,IF(J377&gt;23,(24-L377)*0.255,((24-L377)-(24-J377))*0.255)),0)+IF(F377="JPČ",IF(L377&gt;23,0,IF(J377&gt;23,(24-L377)*0.204,((24-L377)-(24-J377))*0.204)),0)+IF(F377="JEČ",IF(L377&gt;15,0,IF(J377&gt;15,(16-L377)*0.102,((16-L377)-(16-J377))*0.102)),0)+IF(F377="JEOF",IF(L377&gt;15,0,IF(J377&gt;15,(16-L377)*0.102,((16-L377)-(16-J377))*0.102)),0)+IF(F377="JnPČ",IF(L377&gt;15,0,IF(J377&gt;15,(16-L377)*0.153,((16-L377)-(16-J377))*0.153)),0)+IF(F377="JnEČ",IF(L377&gt;15,0,IF(J377&gt;15,(16-L377)*0.0765,((16-L377)-(16-J377))*0.0765)),0)+IF(F377="JčPČ",IF(L377&gt;15,0,IF(J377&gt;15,(16-L377)*0.06375,((16-L377)-(16-J377))*0.06375)),0)+IF(F377="JčEČ",IF(L377&gt;15,0,IF(J377&gt;15,(16-L377)*0.051,((16-L377)-(16-J377))*0.051)),0)+IF(F377="NEAK",IF(L377&gt;23,0,IF(J377&gt;23,(24-L377)*0.03444,((24-L377)-(24-J377))*0.03444)),0))</f>
        <v>0</v>
      </c>
      <c r="Q377" s="14">
        <f t="shared" ref="Q377" si="189">IF(ISERROR(P377*100/N377),0,(P377*100/N377))</f>
        <v>0</v>
      </c>
      <c r="R377" s="13">
        <f t="shared" ref="R377:R382" si="190">IF(Q377&lt;=30,O377+P377,O377+O377*0.3)*IF(G377=1,0.4,IF(G377=2,0.75,IF(G377="1 (kas 4 m. 1 k. nerengiamos)",0.52,1)))*IF(D377="olimpinė",1,IF(M377="Ne",0.5,1))*IF(D377="olimpinė",1,IF(J377&lt;8,0,1))*E377*IF(D377="olimpinė",1,IF(K377&lt;16,0,1))*IF(I377&lt;=1,1,1/I377)*IF(OR(A17="Lietuvos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378" spans="1:18" ht="15" customHeight="1">
      <c r="A378" s="18">
        <v>2</v>
      </c>
      <c r="B378" s="18" t="s">
        <v>114</v>
      </c>
      <c r="C378" s="15" t="s">
        <v>194</v>
      </c>
      <c r="D378" s="18" t="s">
        <v>101</v>
      </c>
      <c r="E378" s="18">
        <v>1</v>
      </c>
      <c r="F378" s="22" t="s">
        <v>137</v>
      </c>
      <c r="G378" s="28">
        <v>1</v>
      </c>
      <c r="H378" s="22" t="s">
        <v>103</v>
      </c>
      <c r="I378" s="23"/>
      <c r="J378" s="22">
        <v>19</v>
      </c>
      <c r="K378" s="22">
        <v>15</v>
      </c>
      <c r="L378" s="22">
        <v>16</v>
      </c>
      <c r="M378" s="22" t="s">
        <v>108</v>
      </c>
      <c r="N378" s="4">
        <f t="shared" si="186"/>
        <v>4.8099999999999996</v>
      </c>
      <c r="O378" s="12">
        <f t="shared" ref="O378:O386" si="191">IF(F378="OŽ",N378,IF(H378="Ne",IF(J378*0.3&lt;=J378-L378,N378,0),IF(J378*0.1&lt;=J378-L378,N378,0)))</f>
        <v>0</v>
      </c>
      <c r="P378" s="5">
        <f t="shared" si="188"/>
        <v>0</v>
      </c>
      <c r="Q378" s="14">
        <f t="shared" ref="Q378:Q386" si="192">IF(ISERROR(P378*100/N378),0,(P378*100/N378))</f>
        <v>0</v>
      </c>
      <c r="R378" s="13">
        <f t="shared" si="190"/>
        <v>0</v>
      </c>
    </row>
    <row r="379" spans="1:18" ht="15" customHeight="1">
      <c r="A379" s="18">
        <v>3</v>
      </c>
      <c r="B379" s="18" t="s">
        <v>114</v>
      </c>
      <c r="C379" s="15" t="s">
        <v>195</v>
      </c>
      <c r="D379" s="18" t="s">
        <v>104</v>
      </c>
      <c r="E379" s="18">
        <v>1</v>
      </c>
      <c r="F379" s="22" t="s">
        <v>137</v>
      </c>
      <c r="G379" s="28">
        <v>1</v>
      </c>
      <c r="H379" s="22" t="s">
        <v>103</v>
      </c>
      <c r="I379" s="23"/>
      <c r="J379" s="22">
        <v>19</v>
      </c>
      <c r="K379" s="22">
        <v>15</v>
      </c>
      <c r="L379" s="22">
        <v>16</v>
      </c>
      <c r="M379" s="22" t="s">
        <v>108</v>
      </c>
      <c r="N379" s="4">
        <f t="shared" si="186"/>
        <v>4.8099999999999996</v>
      </c>
      <c r="O379" s="12">
        <f t="shared" si="191"/>
        <v>0</v>
      </c>
      <c r="P379" s="5">
        <f t="shared" si="188"/>
        <v>0</v>
      </c>
      <c r="Q379" s="14">
        <f t="shared" si="192"/>
        <v>0</v>
      </c>
      <c r="R379" s="13">
        <f t="shared" si="190"/>
        <v>0</v>
      </c>
    </row>
    <row r="380" spans="1:18" ht="15" customHeight="1">
      <c r="A380" s="18">
        <v>4</v>
      </c>
      <c r="B380" s="18" t="s">
        <v>205</v>
      </c>
      <c r="C380" s="15" t="s">
        <v>193</v>
      </c>
      <c r="D380" s="18" t="s">
        <v>101</v>
      </c>
      <c r="E380" s="18">
        <v>1</v>
      </c>
      <c r="F380" s="22" t="s">
        <v>137</v>
      </c>
      <c r="G380" s="28">
        <v>1</v>
      </c>
      <c r="H380" s="22" t="s">
        <v>103</v>
      </c>
      <c r="I380" s="23"/>
      <c r="J380" s="22">
        <v>13</v>
      </c>
      <c r="K380" s="22">
        <v>11</v>
      </c>
      <c r="L380" s="22">
        <v>13</v>
      </c>
      <c r="M380" s="22" t="s">
        <v>108</v>
      </c>
      <c r="N380" s="4">
        <f t="shared" si="186"/>
        <v>4.3224999999999998</v>
      </c>
      <c r="O380" s="12">
        <f t="shared" si="191"/>
        <v>0</v>
      </c>
      <c r="P380" s="5">
        <f t="shared" si="188"/>
        <v>0</v>
      </c>
      <c r="Q380" s="14">
        <f t="shared" si="192"/>
        <v>0</v>
      </c>
      <c r="R380" s="13">
        <f t="shared" si="190"/>
        <v>0</v>
      </c>
    </row>
    <row r="381" spans="1:18" ht="15" customHeight="1">
      <c r="A381" s="18">
        <v>5</v>
      </c>
      <c r="B381" s="18" t="s">
        <v>205</v>
      </c>
      <c r="C381" s="15" t="s">
        <v>194</v>
      </c>
      <c r="D381" s="18" t="s">
        <v>101</v>
      </c>
      <c r="E381" s="18">
        <v>1</v>
      </c>
      <c r="F381" s="22" t="s">
        <v>137</v>
      </c>
      <c r="G381" s="28">
        <v>1</v>
      </c>
      <c r="H381" s="22" t="s">
        <v>103</v>
      </c>
      <c r="I381" s="23"/>
      <c r="J381" s="22">
        <v>13</v>
      </c>
      <c r="K381" s="22">
        <v>11</v>
      </c>
      <c r="L381" s="22">
        <v>12</v>
      </c>
      <c r="M381" s="22" t="s">
        <v>108</v>
      </c>
      <c r="N381" s="4">
        <f t="shared" si="186"/>
        <v>4.4606250000000003</v>
      </c>
      <c r="O381" s="12">
        <f t="shared" si="191"/>
        <v>0</v>
      </c>
      <c r="P381" s="5">
        <f t="shared" si="188"/>
        <v>0</v>
      </c>
      <c r="Q381" s="14">
        <f t="shared" si="192"/>
        <v>0</v>
      </c>
      <c r="R381" s="13">
        <f t="shared" si="190"/>
        <v>0</v>
      </c>
    </row>
    <row r="382" spans="1:18" ht="15" customHeight="1">
      <c r="A382" s="18">
        <v>6</v>
      </c>
      <c r="B382" s="18" t="s">
        <v>205</v>
      </c>
      <c r="C382" s="15" t="s">
        <v>195</v>
      </c>
      <c r="D382" s="18" t="s">
        <v>104</v>
      </c>
      <c r="E382" s="18">
        <v>1</v>
      </c>
      <c r="F382" s="22" t="s">
        <v>137</v>
      </c>
      <c r="G382" s="28">
        <v>1</v>
      </c>
      <c r="H382" s="22" t="s">
        <v>103</v>
      </c>
      <c r="I382" s="23"/>
      <c r="J382" s="22">
        <v>13</v>
      </c>
      <c r="K382" s="22">
        <v>11</v>
      </c>
      <c r="L382" s="22">
        <v>12</v>
      </c>
      <c r="M382" s="22" t="s">
        <v>108</v>
      </c>
      <c r="N382" s="4">
        <f t="shared" si="186"/>
        <v>4.4606250000000003</v>
      </c>
      <c r="O382" s="12">
        <f t="shared" si="191"/>
        <v>0</v>
      </c>
      <c r="P382" s="5">
        <f t="shared" si="188"/>
        <v>0</v>
      </c>
      <c r="Q382" s="14">
        <f t="shared" si="192"/>
        <v>0</v>
      </c>
      <c r="R382" s="13">
        <f t="shared" si="190"/>
        <v>0</v>
      </c>
    </row>
    <row r="383" spans="1:18" ht="15" customHeight="1">
      <c r="A383" s="18">
        <v>7</v>
      </c>
      <c r="B383" s="18" t="s">
        <v>122</v>
      </c>
      <c r="C383" s="15" t="s">
        <v>193</v>
      </c>
      <c r="D383" s="18" t="s">
        <v>101</v>
      </c>
      <c r="E383" s="18">
        <v>1</v>
      </c>
      <c r="F383" s="22" t="s">
        <v>137</v>
      </c>
      <c r="G383" s="28">
        <v>1</v>
      </c>
      <c r="H383" s="22" t="s">
        <v>103</v>
      </c>
      <c r="I383" s="23"/>
      <c r="J383" s="22">
        <v>11</v>
      </c>
      <c r="K383" s="22">
        <v>9</v>
      </c>
      <c r="L383" s="22">
        <v>10</v>
      </c>
      <c r="M383" s="22" t="s">
        <v>108</v>
      </c>
      <c r="N383" s="4">
        <f t="shared" si="186"/>
        <v>4.0081249999999997</v>
      </c>
      <c r="O383" s="12">
        <f t="shared" si="191"/>
        <v>0</v>
      </c>
      <c r="P383" s="5">
        <f t="shared" si="188"/>
        <v>0</v>
      </c>
      <c r="Q383" s="14">
        <f t="shared" si="192"/>
        <v>0</v>
      </c>
      <c r="R383" s="13">
        <f>IF(Q383&lt;=30,O383+P383,O383+O383*0.3)*IF(G383=1,0.4,IF(G383=2,0.75,IF(G383="1 (kas 4 m. 1 k. nerengiamos)",0.52,1)))*IF(D383="olimpinė",1,IF(M383="Ne",0.5,1))*IF(D383="olimpinė",1,IF(J383&lt;8,0,1))*E383*IF(D383="olimpinė",1,IF(K383&lt;16,0,1))*IF(I383&lt;=1,1,1/I383)*IF(OR(A358="Lietuvos lengvosios atletikos federacija",A358="Lietuvos šaudymo sporto sąjunga"),1.01,1)*IF(OR(A358="Lietuvos dviračių sporto federacija",A358="Lietuvos biatlono federacija",A358=" Lietuvos nacionalinė slidinėjimo asociacija"),1.03,1)*IF(OR(A358="Lietuvos baidarių ir kanojų irklavimo federacija",A358="Lietuvos buriuotojų sąjunga",A358="Lietuvos irklavimo federacija"),1.04,1)*IF(OR(A358="Lietuvos aeroklubas",A358="Lietuvos automobilių sporto federacija",A358="Lietuvos motociklų sporto federacija",A358="Lietuvos motorlaivių federacija",A358="Lietuvos žirginio sporto federacija"),1.09,1)</f>
        <v>0</v>
      </c>
    </row>
    <row r="384" spans="1:18" ht="15" customHeight="1">
      <c r="A384" s="18">
        <v>8</v>
      </c>
      <c r="B384" s="18" t="s">
        <v>122</v>
      </c>
      <c r="C384" s="15" t="s">
        <v>194</v>
      </c>
      <c r="D384" s="18" t="s">
        <v>101</v>
      </c>
      <c r="E384" s="18">
        <v>1</v>
      </c>
      <c r="F384" s="22" t="s">
        <v>137</v>
      </c>
      <c r="G384" s="28">
        <v>1</v>
      </c>
      <c r="H384" s="22" t="s">
        <v>103</v>
      </c>
      <c r="I384" s="23"/>
      <c r="J384" s="22">
        <v>11</v>
      </c>
      <c r="K384" s="22">
        <v>9</v>
      </c>
      <c r="L384" s="22">
        <v>10</v>
      </c>
      <c r="M384" s="22" t="s">
        <v>108</v>
      </c>
      <c r="N384" s="4">
        <f t="shared" si="186"/>
        <v>4.0081249999999997</v>
      </c>
      <c r="O384" s="12">
        <f t="shared" si="191"/>
        <v>0</v>
      </c>
      <c r="P384" s="5">
        <f t="shared" si="188"/>
        <v>0</v>
      </c>
      <c r="Q384" s="14">
        <f t="shared" si="192"/>
        <v>0</v>
      </c>
      <c r="R384" s="13">
        <f t="shared" ref="R384:R386" si="193">IF(Q384&lt;=30,O384+P384,O384+O384*0.3)*IF(G384=1,0.4,IF(G384=2,0.75,IF(G384="1 (kas 4 m. 1 k. nerengiamos)",0.52,1)))*IF(D384="olimpinė",1,IF(M384="Ne",0.5,1))*IF(D384="olimpinė",1,IF(J384&lt;8,0,1))*E384*IF(D384="olimpinė",1,IF(K384&lt;16,0,1))*IF(I384&lt;=1,1,1/I384)*IF(OR(A374="Lietuvos lengvosios atletikos federacija",A374="Lietuvos šaudymo sporto sąjunga"),1.01,1)*IF(OR(A374="Lietuvos dviračių sporto federacija",A374="Lietuvos biatlono federacija",A374=" Lietuvos nacionalinė slidinėjimo asociacija"),1.03,1)*IF(OR(A374="Lietuvos baidarių ir kanojų irklavimo federacija",A374="Lietuvos buriuotojų sąjunga",A374="Lietuvos irklavimo federacija"),1.04,1)*IF(OR(A374="Lietuvos aeroklubas",A374="Lietuvos automobilių sporto federacija",A374="Lietuvos motociklų sporto federacija",A374="Lietuvos motorlaivių federacija",A374="Lietuvos žirginio sporto federacija"),1.09,1)</f>
        <v>0</v>
      </c>
    </row>
    <row r="385" spans="1:18" ht="15" customHeight="1">
      <c r="A385" s="18">
        <v>9</v>
      </c>
      <c r="B385" s="18" t="s">
        <v>122</v>
      </c>
      <c r="C385" s="15" t="s">
        <v>195</v>
      </c>
      <c r="D385" s="18" t="s">
        <v>104</v>
      </c>
      <c r="E385" s="18">
        <v>1</v>
      </c>
      <c r="F385" s="22" t="s">
        <v>137</v>
      </c>
      <c r="G385" s="28">
        <v>1</v>
      </c>
      <c r="H385" s="22" t="s">
        <v>103</v>
      </c>
      <c r="I385" s="23"/>
      <c r="J385" s="22">
        <v>11</v>
      </c>
      <c r="K385" s="22">
        <v>9</v>
      </c>
      <c r="L385" s="22">
        <v>10</v>
      </c>
      <c r="M385" s="22" t="s">
        <v>108</v>
      </c>
      <c r="N385" s="4">
        <f t="shared" si="186"/>
        <v>4.0081249999999997</v>
      </c>
      <c r="O385" s="12">
        <f t="shared" si="191"/>
        <v>0</v>
      </c>
      <c r="P385" s="5">
        <f t="shared" si="188"/>
        <v>0</v>
      </c>
      <c r="Q385" s="14">
        <f t="shared" si="192"/>
        <v>0</v>
      </c>
      <c r="R385" s="13">
        <f t="shared" si="193"/>
        <v>0</v>
      </c>
    </row>
    <row r="386" spans="1:18" ht="15" hidden="1" customHeight="1">
      <c r="A386" s="18">
        <v>10</v>
      </c>
      <c r="B386" s="18"/>
      <c r="C386" s="15"/>
      <c r="D386" s="18"/>
      <c r="E386" s="18"/>
      <c r="F386" s="22"/>
      <c r="G386" s="28"/>
      <c r="H386" s="22"/>
      <c r="I386" s="23"/>
      <c r="J386" s="22"/>
      <c r="K386" s="22"/>
      <c r="L386" s="22"/>
      <c r="M386" s="22"/>
      <c r="N386" s="4">
        <f t="shared" si="186"/>
        <v>0</v>
      </c>
      <c r="O386" s="12">
        <f t="shared" si="191"/>
        <v>0</v>
      </c>
      <c r="P386" s="5">
        <f t="shared" si="188"/>
        <v>0</v>
      </c>
      <c r="Q386" s="14">
        <f t="shared" si="192"/>
        <v>0</v>
      </c>
      <c r="R386" s="13">
        <f t="shared" si="193"/>
        <v>0</v>
      </c>
    </row>
    <row r="387" spans="1:18" ht="15" customHeight="1">
      <c r="A387" s="67" t="s">
        <v>3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9"/>
      <c r="R387" s="13">
        <f>SUM(R377:R386)</f>
        <v>0</v>
      </c>
    </row>
    <row r="388" spans="1:18" ht="15" customHeight="1">
      <c r="A388" s="19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1"/>
    </row>
    <row r="389" spans="1:18" ht="15" customHeight="1">
      <c r="A389" s="65" t="s">
        <v>206</v>
      </c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37"/>
      <c r="R389" s="11"/>
    </row>
    <row r="390" spans="1:18" ht="15" customHeight="1">
      <c r="A390" s="65" t="s">
        <v>1</v>
      </c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37"/>
      <c r="R390" s="11"/>
    </row>
    <row r="391" spans="1:18" ht="15" customHeight="1">
      <c r="A391" s="65" t="s">
        <v>207</v>
      </c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37"/>
      <c r="R391" s="11"/>
    </row>
    <row r="392" spans="1:18" ht="15" customHeight="1">
      <c r="A392" s="36">
        <v>1</v>
      </c>
      <c r="B392" s="36" t="s">
        <v>160</v>
      </c>
      <c r="C392" s="15" t="s">
        <v>193</v>
      </c>
      <c r="D392" s="36" t="s">
        <v>101</v>
      </c>
      <c r="E392" s="36">
        <v>1</v>
      </c>
      <c r="F392" s="36" t="s">
        <v>137</v>
      </c>
      <c r="G392" s="36">
        <v>1</v>
      </c>
      <c r="H392" s="36" t="s">
        <v>103</v>
      </c>
      <c r="I392" s="36"/>
      <c r="J392" s="36">
        <v>11</v>
      </c>
      <c r="K392" s="36">
        <v>10</v>
      </c>
      <c r="L392" s="36">
        <v>7</v>
      </c>
      <c r="M392" s="36" t="s">
        <v>108</v>
      </c>
      <c r="N392" s="4">
        <f t="shared" ref="N392:N401" si="194">(IF(F392="OŽ",IF(L392=1,612,IF(L392=2,473.76,IF(L392=3,380.16,IF(L392=4,201.6,IF(L392=5,187.2,IF(L392=6,172.8,IF(L392=7,165,IF(L392=8,160,0))))))))+IF(L392&lt;=8,0,IF(L392&lt;=16,153,IF(L392&lt;=24,120,IF(L392&lt;=32,89,IF(L392&lt;=48,58,0)))))-IF(L392&lt;=8,0,IF(L392&lt;=16,(L392-9)*3.06,IF(L392&lt;=24,(L392-17)*3.06,IF(L392&lt;=32,(L392-25)*3.06,IF(L392&lt;=48,(L392-33)*3.06,0))))),0)+IF(F392="PČ",IF(L392=1,449,IF(L392=2,314.6,IF(L392=3,238,IF(L392=4,172,IF(L392=5,159,IF(L392=6,145,IF(L392=7,132,IF(L392=8,119,0))))))))+IF(L392&lt;=8,0,IF(L392&lt;=16,88,IF(L392&lt;=24,55,IF(L392&lt;=32,22,0))))-IF(L392&lt;=8,0,IF(L392&lt;=16,(L392-9)*2.245,IF(L392&lt;=24,(L392-17)*2.245,IF(L392&lt;=32,(L392-25)*2.245,0)))),0)+IF(F392="PČneol",IF(L392=1,85,IF(L392=2,64.61,IF(L392=3,50.76,IF(L392=4,16.25,IF(L392=5,15,IF(L392=6,13.75,IF(L392=7,12.5,IF(L392=8,11.25,0))))))))+IF(L392&lt;=8,0,IF(L392&lt;=16,9,0))-IF(L392&lt;=8,0,IF(L392&lt;=16,(L392-9)*0.425,0)),0)+IF(F392="PŽ",IF(L392=1,85,IF(L392=2,59.5,IF(L392=3,45,IF(L392=4,32.5,IF(L392=5,30,IF(L392=6,27.5,IF(L392=7,25,IF(L392=8,22.5,0))))))))+IF(L392&lt;=8,0,IF(L392&lt;=16,19,IF(L392&lt;=24,13,IF(L392&lt;=32,8,0))))-IF(L392&lt;=8,0,IF(L392&lt;=16,(L392-9)*0.425,IF(L392&lt;=24,(L392-17)*0.425,IF(L392&lt;=32,(L392-25)*0.425,0)))),0)+IF(F392="EČ",IF(L392=1,204,IF(L392=2,156.24,IF(L392=3,123.84,IF(L392=4,72,IF(L392=5,66,IF(L392=6,60,IF(L392=7,54,IF(L392=8,48,0))))))))+IF(L392&lt;=8,0,IF(L392&lt;=16,40,IF(L392&lt;=24,25,0)))-IF(L392&lt;=8,0,IF(L392&lt;=16,(L392-9)*1.02,IF(L392&lt;=24,(L392-17)*1.02,0))),0)+IF(F392="EČneol",IF(L392=1,68,IF(L392=2,51.69,IF(L392=3,40.61,IF(L392=4,13,IF(L392=5,12,IF(L392=6,11,IF(L392=7,10,IF(L392=8,9,0)))))))))+IF(F392="EŽ",IF(L392=1,68,IF(L392=2,47.6,IF(L392=3,36,IF(L392=4,18,IF(L392=5,16.5,IF(L392=6,15,IF(L392=7,13.5,IF(L392=8,12,0))))))))+IF(L392&lt;=8,0,IF(L392&lt;=16,10,IF(L392&lt;=24,6,0)))-IF(L392&lt;=8,0,IF(L392&lt;=16,(L392-9)*0.34,IF(L392&lt;=24,(L392-17)*0.34,0))),0)+IF(F392="PT",IF(L392=1,68,IF(L392=2,52.08,IF(L392=3,41.28,IF(L392=4,24,IF(L392=5,22,IF(L392=6,20,IF(L392=7,18,IF(L392=8,16,0))))))))+IF(L392&lt;=8,0,IF(L392&lt;=16,13,IF(L392&lt;=24,9,IF(L392&lt;=32,4,0))))-IF(L392&lt;=8,0,IF(L392&lt;=16,(L392-9)*0.34,IF(L392&lt;=24,(L392-17)*0.34,IF(L392&lt;=32,(L392-25)*0.34,0)))),0)+IF(F392="JOŽ",IF(L392=1,85,IF(L392=2,59.5,IF(L392=3,45,IF(L392=4,32.5,IF(L392=5,30,IF(L392=6,27.5,IF(L392=7,25,IF(L392=8,22.5,0))))))))+IF(L392&lt;=8,0,IF(L392&lt;=16,19,IF(L392&lt;=24,13,0)))-IF(L392&lt;=8,0,IF(L392&lt;=16,(L392-9)*0.425,IF(L392&lt;=24,(L392-17)*0.425,0))),0)+IF(F392="JPČ",IF(L392=1,68,IF(L392=2,47.6,IF(L392=3,36,IF(L392=4,26,IF(L392=5,24,IF(L392=6,22,IF(L392=7,20,IF(L392=8,18,0))))))))+IF(L392&lt;=8,0,IF(L392&lt;=16,13,IF(L392&lt;=24,9,0)))-IF(L392&lt;=8,0,IF(L392&lt;=16,(L392-9)*0.34,IF(L392&lt;=24,(L392-17)*0.34,0))),0)+IF(F392="JEČ",IF(L392=1,34,IF(L392=2,26.04,IF(L392=3,20.6,IF(L392=4,12,IF(L392=5,11,IF(L392=6,10,IF(L392=7,9,IF(L392=8,8,0))))))))+IF(L392&lt;=8,0,IF(L392&lt;=16,6,0))-IF(L392&lt;=8,0,IF(L392&lt;=16,(L392-9)*0.17,0)),0)+IF(F392="JEOF",IF(L392=1,34,IF(L392=2,26.04,IF(L392=3,20.6,IF(L392=4,12,IF(L392=5,11,IF(L392=6,10,IF(L392=7,9,IF(L392=8,8,0))))))))+IF(L392&lt;=8,0,IF(L392&lt;=16,6,0))-IF(L392&lt;=8,0,IF(L392&lt;=16,(L392-9)*0.17,0)),0)+IF(F392="JnPČ",IF(L392=1,51,IF(L392=2,35.7,IF(L392=3,27,IF(L392=4,19.5,IF(L392=5,18,IF(L392=6,16.5,IF(L392=7,15,IF(L392=8,13.5,0))))))))+IF(L392&lt;=8,0,IF(L392&lt;=16,10,0))-IF(L392&lt;=8,0,IF(L392&lt;=16,(L392-9)*0.255,0)),0)+IF(F392="JnEČ",IF(L392=1,25.5,IF(L392=2,19.53,IF(L392=3,15.48,IF(L392=4,9,IF(L392=5,8.25,IF(L392=6,7.5,IF(L392=7,6.75,IF(L392=8,6,0))))))))+IF(L392&lt;=8,0,IF(L392&lt;=16,5,0))-IF(L392&lt;=8,0,IF(L392&lt;=16,(L392-9)*0.1275,0)),0)+IF(F392="JčPČ",IF(L392=1,21.25,IF(L392=2,14.5,IF(L392=3,11.5,IF(L392=4,7,IF(L392=5,6.5,IF(L392=6,6,IF(L392=7,5.5,IF(L392=8,5,0))))))))+IF(L392&lt;=8,0,IF(L392&lt;=16,4,0))-IF(L392&lt;=8,0,IF(L392&lt;=16,(L392-9)*0.10625,0)),0)+IF(F392="JčEČ",IF(L392=1,17,IF(L392=2,13.02,IF(L392=3,10.32,IF(L392=4,6,IF(L392=5,5.5,IF(L392=6,5,IF(L392=7,4.5,IF(L392=8,4,0))))))))+IF(L392&lt;=8,0,IF(L392&lt;=16,3,0))-IF(L392&lt;=8,0,IF(L392&lt;=16,(L392-9)*0.085,0)),0)+IF(F392="NEAK",IF(L392=1,11.48,IF(L392=2,8.79,IF(L392=3,6.97,IF(L392=4,4.05,IF(L392=5,3.71,IF(L392=6,3.38,IF(L392=7,3.04,IF(L392=8,2.7,0))))))))+IF(L392&lt;=8,0,IF(L392&lt;=16,2,IF(L392&lt;=24,1.3,0)))-IF(L392&lt;=8,0,IF(L392&lt;=16,(L392-9)*0.0574,IF(L392&lt;=24,(L392-17)*0.0574,0))),0))*IF(L392&lt;4,1,IF(OR(F392="PČ",F392="PŽ",F392="PT"),IF(J392&lt;32,J392/32,1),1))* IF(L392&lt;4,1,IF(OR(F392="EČ",F392="EŽ",F392="JOŽ",F392="JPČ",F392="NEAK"),IF(J392&lt;24,J392/24,1),1))*IF(L392&lt;4,1,IF(OR(F392="PČneol",F392="JEČ",F392="JEOF",F392="JnPČ",F392="JnEČ",F392="JčPČ",F392="JčEČ"),IF(J392&lt;16,J392/16,1),1))*IF(L392&lt;4,1,IF(F392="EČneol",IF(J392&lt;8,J392/8,1),1))</f>
        <v>6.1875</v>
      </c>
      <c r="O392" s="12">
        <f t="shared" ref="O392:O401" si="195">IF(F392="OŽ",N392,IF(H392="Ne",IF(J392*0.3&lt;=J392-L392,N392,0),IF(J392*0.1&lt;=J392-L392,N392,0)))</f>
        <v>6.1875</v>
      </c>
      <c r="P392" s="5">
        <f t="shared" ref="P392:P401" si="196">IF(O392=0,0,IF(F392="OŽ",IF(L392&gt;47,0,IF(J392&gt;47,(48-L392)*1.836,((48-L392)-(48-J392))*1.836)),0)+IF(F392="PČ",IF(L392&gt;31,0,IF(J392&gt;31,(32-L392)*1.347,((32-L392)-(32-J392))*1.347)),0)+ IF(F392="PČneol",IF(L392&gt;15,0,IF(J392&gt;15,(16-L392)*0.255,((16-L392)-(16-J392))*0.255)),0)+IF(F392="PŽ",IF(L392&gt;31,0,IF(J392&gt;31,(32-L392)*0.255,((32-L392)-(32-J392))*0.255)),0)+IF(F392="EČ",IF(L392&gt;23,0,IF(J392&gt;23,(24-L392)*0.612,((24-L392)-(24-J392))*0.612)),0)+IF(F392="EČneol",IF(L392&gt;7,0,IF(J392&gt;7,(8-L392)*0.204,((8-L392)-(8-J392))*0.204)),0)+IF(F392="EŽ",IF(L392&gt;23,0,IF(J392&gt;23,(24-L392)*0.204,((24-L392)-(24-J392))*0.204)),0)+IF(F392="PT",IF(L392&gt;31,0,IF(J392&gt;31,(32-L392)*0.204,((32-L392)-(32-J392))*0.204)),0)+IF(F392="JOŽ",IF(L392&gt;23,0,IF(J392&gt;23,(24-L392)*0.255,((24-L392)-(24-J392))*0.255)),0)+IF(F392="JPČ",IF(L392&gt;23,0,IF(J392&gt;23,(24-L392)*0.204,((24-L392)-(24-J392))*0.204)),0)+IF(F392="JEČ",IF(L392&gt;15,0,IF(J392&gt;15,(16-L392)*0.102,((16-L392)-(16-J392))*0.102)),0)+IF(F392="JEOF",IF(L392&gt;15,0,IF(J392&gt;15,(16-L392)*0.102,((16-L392)-(16-J392))*0.102)),0)+IF(F392="JnPČ",IF(L392&gt;15,0,IF(J392&gt;15,(16-L392)*0.153,((16-L392)-(16-J392))*0.153)),0)+IF(F392="JnEČ",IF(L392&gt;15,0,IF(J392&gt;15,(16-L392)*0.0765,((16-L392)-(16-J392))*0.0765)),0)+IF(F392="JčPČ",IF(L392&gt;15,0,IF(J392&gt;15,(16-L392)*0.06375,((16-L392)-(16-J392))*0.06375)),0)+IF(F392="JčEČ",IF(L392&gt;15,0,IF(J392&gt;15,(16-L392)*0.051,((16-L392)-(16-J392))*0.051)),0)+IF(F392="NEAK",IF(L392&gt;23,0,IF(J392&gt;23,(24-L392)*0.03444,((24-L392)-(24-J392))*0.03444)),0))</f>
        <v>0.40799999999999997</v>
      </c>
      <c r="Q392" s="14">
        <f t="shared" ref="Q392:Q401" si="197">IF(ISERROR(P392*100/N392),0,(P392*100/N392))</f>
        <v>6.5939393939393938</v>
      </c>
      <c r="R392" s="13">
        <f t="shared" ref="R392:R397" si="198">IF(Q392&lt;=30,O392+P392,O392+O392*0.3)*IF(G392=1,0.4,IF(G392=2,0.75,IF(G392="1 (kas 4 m. 1 k. nerengiamos)",0.52,1)))*IF(D392="olimpinė",1,IF(M392="Ne",0.5,1))*IF(D392="olimpinė",1,IF(J392&lt;8,0,1))*E392*IF(D392="olimpinė",1,IF(K392&lt;16,0,1))*IF(I392&lt;=1,1,1/I392)*IF(OR(A367="Lietuvos lengvosios atletikos federacija",A367="Lietuvos šaudymo sporto sąjunga"),1.01,1)*IF(OR(A367="Lietuvos dviračių sporto federacija",A367="Lietuvos biatlono federacija",A367=" Lietuvos nacionalinė slidinėjimo asociacija"),1.03,1)*IF(OR(A367="Lietuvos baidarių ir kanojų irklavimo federacija",A367="Lietuvos buriuotojų sąjunga",A367="Lietuvos irklavimo federacija"),1.04,1)*IF(OR(A367="Lietuvos aeroklubas",A367="Lietuvos automobilių sporto federacija",A367="Lietuvos motociklų sporto federacija",A367="Lietuvos motorlaivių federacija",A367="Lietuvos žirginio sporto federacija"),1.09,1)</f>
        <v>0</v>
      </c>
    </row>
    <row r="393" spans="1:18" ht="15" customHeight="1">
      <c r="A393" s="36">
        <v>2</v>
      </c>
      <c r="B393" s="36" t="s">
        <v>160</v>
      </c>
      <c r="C393" s="15" t="s">
        <v>194</v>
      </c>
      <c r="D393" s="36" t="s">
        <v>101</v>
      </c>
      <c r="E393" s="36">
        <v>1</v>
      </c>
      <c r="F393" s="36" t="s">
        <v>137</v>
      </c>
      <c r="G393" s="36">
        <v>1</v>
      </c>
      <c r="H393" s="36" t="s">
        <v>103</v>
      </c>
      <c r="I393" s="36"/>
      <c r="J393" s="36">
        <v>11</v>
      </c>
      <c r="K393" s="36">
        <v>10</v>
      </c>
      <c r="L393" s="36">
        <v>7</v>
      </c>
      <c r="M393" s="36" t="s">
        <v>108</v>
      </c>
      <c r="N393" s="4">
        <f t="shared" si="194"/>
        <v>6.1875</v>
      </c>
      <c r="O393" s="12">
        <f t="shared" si="195"/>
        <v>6.1875</v>
      </c>
      <c r="P393" s="5">
        <f t="shared" si="196"/>
        <v>0.40799999999999997</v>
      </c>
      <c r="Q393" s="14">
        <f t="shared" si="197"/>
        <v>6.5939393939393938</v>
      </c>
      <c r="R393" s="13">
        <f t="shared" si="198"/>
        <v>0</v>
      </c>
    </row>
    <row r="394" spans="1:18" ht="15" customHeight="1">
      <c r="A394" s="36">
        <v>3</v>
      </c>
      <c r="B394" s="36" t="s">
        <v>160</v>
      </c>
      <c r="C394" s="15" t="s">
        <v>195</v>
      </c>
      <c r="D394" s="36" t="s">
        <v>104</v>
      </c>
      <c r="E394" s="36">
        <v>1</v>
      </c>
      <c r="F394" s="36" t="s">
        <v>137</v>
      </c>
      <c r="G394" s="36">
        <v>1</v>
      </c>
      <c r="H394" s="36" t="s">
        <v>103</v>
      </c>
      <c r="I394" s="36"/>
      <c r="J394" s="36">
        <v>11</v>
      </c>
      <c r="K394" s="36">
        <v>10</v>
      </c>
      <c r="L394" s="36">
        <v>7</v>
      </c>
      <c r="M394" s="36" t="s">
        <v>108</v>
      </c>
      <c r="N394" s="4">
        <f t="shared" si="194"/>
        <v>6.1875</v>
      </c>
      <c r="O394" s="12">
        <f t="shared" si="195"/>
        <v>6.1875</v>
      </c>
      <c r="P394" s="5">
        <f t="shared" si="196"/>
        <v>0.40799999999999997</v>
      </c>
      <c r="Q394" s="14">
        <f t="shared" si="197"/>
        <v>6.5939393939393938</v>
      </c>
      <c r="R394" s="13">
        <f t="shared" si="198"/>
        <v>2.6382000000000003</v>
      </c>
    </row>
    <row r="395" spans="1:18" ht="15" customHeight="1">
      <c r="A395" s="36">
        <v>4</v>
      </c>
      <c r="B395" s="36" t="s">
        <v>167</v>
      </c>
      <c r="C395" s="15" t="s">
        <v>193</v>
      </c>
      <c r="D395" s="36" t="s">
        <v>101</v>
      </c>
      <c r="E395" s="36">
        <v>1</v>
      </c>
      <c r="F395" s="36" t="s">
        <v>137</v>
      </c>
      <c r="G395" s="36">
        <v>1</v>
      </c>
      <c r="H395" s="36" t="s">
        <v>103</v>
      </c>
      <c r="I395" s="36"/>
      <c r="J395" s="36">
        <v>11</v>
      </c>
      <c r="K395" s="36">
        <v>10</v>
      </c>
      <c r="L395" s="36">
        <v>9</v>
      </c>
      <c r="M395" s="36" t="s">
        <v>108</v>
      </c>
      <c r="N395" s="4">
        <f t="shared" si="194"/>
        <v>4.125</v>
      </c>
      <c r="O395" s="12">
        <f t="shared" si="195"/>
        <v>0</v>
      </c>
      <c r="P395" s="5">
        <f t="shared" si="196"/>
        <v>0</v>
      </c>
      <c r="Q395" s="14">
        <f t="shared" si="197"/>
        <v>0</v>
      </c>
      <c r="R395" s="13">
        <f t="shared" si="198"/>
        <v>0</v>
      </c>
    </row>
    <row r="396" spans="1:18" ht="15" hidden="1" customHeight="1">
      <c r="A396" s="36">
        <v>5</v>
      </c>
      <c r="B396" s="36"/>
      <c r="C396" s="15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4">
        <f t="shared" si="194"/>
        <v>0</v>
      </c>
      <c r="O396" s="12">
        <f t="shared" si="195"/>
        <v>0</v>
      </c>
      <c r="P396" s="5">
        <f t="shared" si="196"/>
        <v>0</v>
      </c>
      <c r="Q396" s="14">
        <f t="shared" si="197"/>
        <v>0</v>
      </c>
      <c r="R396" s="13">
        <f t="shared" si="198"/>
        <v>0</v>
      </c>
    </row>
    <row r="397" spans="1:18" ht="15" hidden="1" customHeight="1">
      <c r="A397" s="36">
        <v>6</v>
      </c>
      <c r="B397" s="36"/>
      <c r="C397" s="15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4">
        <f t="shared" si="194"/>
        <v>0</v>
      </c>
      <c r="O397" s="12">
        <f t="shared" si="195"/>
        <v>0</v>
      </c>
      <c r="P397" s="5">
        <f t="shared" si="196"/>
        <v>0</v>
      </c>
      <c r="Q397" s="14">
        <f t="shared" si="197"/>
        <v>0</v>
      </c>
      <c r="R397" s="13">
        <f t="shared" si="198"/>
        <v>0</v>
      </c>
    </row>
    <row r="398" spans="1:18" ht="15" hidden="1" customHeight="1">
      <c r="A398" s="36">
        <v>7</v>
      </c>
      <c r="B398" s="36"/>
      <c r="C398" s="15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4">
        <f t="shared" si="194"/>
        <v>0</v>
      </c>
      <c r="O398" s="12">
        <f t="shared" si="195"/>
        <v>0</v>
      </c>
      <c r="P398" s="5">
        <f t="shared" si="196"/>
        <v>0</v>
      </c>
      <c r="Q398" s="14">
        <f t="shared" si="197"/>
        <v>0</v>
      </c>
      <c r="R398" s="13">
        <f t="shared" ref="R398:R401" si="199">IF(Q398&lt;=30,O398+P398,O398+O398*0.3)*IF(G398=1,0.4,IF(G398=2,0.75,IF(G398="1 (kas 4 m. 1 k. nerengiamos)",0.52,1)))*IF(D398="olimpinė",1,IF(M398="Ne",0.5,1))*IF(D398="olimpinė",1,IF(J398&lt;8,0,1))*E398*IF(D398="olimpinė",1,IF(K398&lt;16,0,1))*IF(I398&lt;=1,1,1/I398)*IF(OR(A388="Lietuvos lengvosios atletikos federacija",A388="Lietuvos šaudymo sporto sąjunga"),1.01,1)*IF(OR(A388="Lietuvos dviračių sporto federacija",A388="Lietuvos biatlono federacija",A388=" Lietuvos nacionalinė slidinėjimo asociacija"),1.03,1)*IF(OR(A388="Lietuvos baidarių ir kanojų irklavimo federacija",A388="Lietuvos buriuotojų sąjunga",A388="Lietuvos irklavimo federacija"),1.04,1)*IF(OR(A388="Lietuvos aeroklubas",A388="Lietuvos automobilių sporto federacija",A388="Lietuvos motociklų sporto federacija",A388="Lietuvos motorlaivių federacija",A388="Lietuvos žirginio sporto federacija"),1.09,1)</f>
        <v>0</v>
      </c>
    </row>
    <row r="399" spans="1:18" ht="15" hidden="1" customHeight="1">
      <c r="A399" s="36">
        <v>8</v>
      </c>
      <c r="B399" s="36"/>
      <c r="C399" s="15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4">
        <f t="shared" si="194"/>
        <v>0</v>
      </c>
      <c r="O399" s="12">
        <f t="shared" si="195"/>
        <v>0</v>
      </c>
      <c r="P399" s="5">
        <f t="shared" si="196"/>
        <v>0</v>
      </c>
      <c r="Q399" s="14">
        <f t="shared" si="197"/>
        <v>0</v>
      </c>
      <c r="R399" s="13">
        <f t="shared" si="199"/>
        <v>0</v>
      </c>
    </row>
    <row r="400" spans="1:18" ht="15" hidden="1" customHeight="1">
      <c r="A400" s="36">
        <v>9</v>
      </c>
      <c r="B400" s="36"/>
      <c r="C400" s="15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4">
        <f t="shared" si="194"/>
        <v>0</v>
      </c>
      <c r="O400" s="12">
        <f t="shared" si="195"/>
        <v>0</v>
      </c>
      <c r="P400" s="5">
        <f t="shared" si="196"/>
        <v>0</v>
      </c>
      <c r="Q400" s="14">
        <f t="shared" si="197"/>
        <v>0</v>
      </c>
      <c r="R400" s="13">
        <f t="shared" si="199"/>
        <v>0</v>
      </c>
    </row>
    <row r="401" spans="1:18" ht="15" hidden="1" customHeight="1">
      <c r="A401" s="36">
        <v>10</v>
      </c>
      <c r="B401" s="36"/>
      <c r="C401" s="15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4">
        <f t="shared" si="194"/>
        <v>0</v>
      </c>
      <c r="O401" s="12">
        <f t="shared" si="195"/>
        <v>0</v>
      </c>
      <c r="P401" s="5">
        <f t="shared" si="196"/>
        <v>0</v>
      </c>
      <c r="Q401" s="14">
        <f t="shared" si="197"/>
        <v>0</v>
      </c>
      <c r="R401" s="13">
        <f t="shared" si="199"/>
        <v>0</v>
      </c>
    </row>
    <row r="402" spans="1:18">
      <c r="A402" s="67" t="s">
        <v>3</v>
      </c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9"/>
      <c r="R402" s="13">
        <f>SUM(R392:R401)</f>
        <v>2.6382000000000003</v>
      </c>
    </row>
    <row r="403" spans="1:18">
      <c r="A403" s="19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1"/>
    </row>
    <row r="404" spans="1:18" ht="15" customHeight="1">
      <c r="A404" s="65" t="s">
        <v>208</v>
      </c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17"/>
      <c r="R404" s="11"/>
    </row>
    <row r="405" spans="1:18">
      <c r="A405" s="65" t="s">
        <v>1</v>
      </c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17"/>
      <c r="R405" s="11"/>
    </row>
    <row r="406" spans="1:18">
      <c r="A406" s="65" t="s">
        <v>209</v>
      </c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17"/>
      <c r="R406" s="11"/>
    </row>
    <row r="407" spans="1:18">
      <c r="A407" s="18">
        <v>1</v>
      </c>
      <c r="B407" s="18" t="s">
        <v>127</v>
      </c>
      <c r="C407" s="15" t="s">
        <v>193</v>
      </c>
      <c r="D407" s="18" t="s">
        <v>101</v>
      </c>
      <c r="E407" s="18">
        <v>1</v>
      </c>
      <c r="F407" s="22" t="s">
        <v>214</v>
      </c>
      <c r="G407" s="38" t="s">
        <v>132</v>
      </c>
      <c r="H407" s="22" t="s">
        <v>103</v>
      </c>
      <c r="I407" s="23"/>
      <c r="J407" s="22">
        <v>23</v>
      </c>
      <c r="K407" s="22">
        <v>21</v>
      </c>
      <c r="L407" s="22">
        <v>3</v>
      </c>
      <c r="M407" s="22" t="s">
        <v>108</v>
      </c>
      <c r="N407" s="4">
        <f t="shared" ref="N407:N418" si="200">(IF(F407="OŽ",IF(L407=1,612,IF(L407=2,473.76,IF(L407=3,380.16,IF(L407=4,201.6,IF(L407=5,187.2,IF(L407=6,172.8,IF(L407=7,165,IF(L407=8,160,0))))))))+IF(L407&lt;=8,0,IF(L407&lt;=16,153,IF(L407&lt;=24,120,IF(L407&lt;=32,89,IF(L407&lt;=48,58,0)))))-IF(L407&lt;=8,0,IF(L407&lt;=16,(L407-9)*3.06,IF(L407&lt;=24,(L407-17)*3.06,IF(L407&lt;=32,(L407-25)*3.06,IF(L407&lt;=48,(L407-33)*3.06,0))))),0)+IF(F407="PČ",IF(L407=1,449,IF(L407=2,314.6,IF(L407=3,238,IF(L407=4,172,IF(L407=5,159,IF(L407=6,145,IF(L407=7,132,IF(L407=8,119,0))))))))+IF(L407&lt;=8,0,IF(L407&lt;=16,88,IF(L407&lt;=24,55,IF(L407&lt;=32,22,0))))-IF(L407&lt;=8,0,IF(L407&lt;=16,(L407-9)*2.245,IF(L407&lt;=24,(L407-17)*2.245,IF(L407&lt;=32,(L407-25)*2.245,0)))),0)+IF(F407="PČneol",IF(L407=1,85,IF(L407=2,64.61,IF(L407=3,50.76,IF(L407=4,16.25,IF(L407=5,15,IF(L407=6,13.75,IF(L407=7,12.5,IF(L407=8,11.25,0))))))))+IF(L407&lt;=8,0,IF(L407&lt;=16,9,0))-IF(L407&lt;=8,0,IF(L407&lt;=16,(L407-9)*0.425,0)),0)+IF(F407="PŽ",IF(L407=1,85,IF(L407=2,59.5,IF(L407=3,45,IF(L407=4,32.5,IF(L407=5,30,IF(L407=6,27.5,IF(L407=7,25,IF(L407=8,22.5,0))))))))+IF(L407&lt;=8,0,IF(L407&lt;=16,19,IF(L407&lt;=24,13,IF(L407&lt;=32,8,0))))-IF(L407&lt;=8,0,IF(L407&lt;=16,(L407-9)*0.425,IF(L407&lt;=24,(L407-17)*0.425,IF(L407&lt;=32,(L407-25)*0.425,0)))),0)+IF(F407="EČ",IF(L407=1,204,IF(L407=2,156.24,IF(L407=3,123.84,IF(L407=4,72,IF(L407=5,66,IF(L407=6,60,IF(L407=7,54,IF(L407=8,48,0))))))))+IF(L407&lt;=8,0,IF(L407&lt;=16,40,IF(L407&lt;=24,25,0)))-IF(L407&lt;=8,0,IF(L407&lt;=16,(L407-9)*1.02,IF(L407&lt;=24,(L407-17)*1.02,0))),0)+IF(F407="EČneol",IF(L407=1,68,IF(L407=2,51.69,IF(L407=3,40.61,IF(L407=4,13,IF(L407=5,12,IF(L407=6,11,IF(L407=7,10,IF(L407=8,9,0)))))))))+IF(F407="EŽ",IF(L407=1,68,IF(L407=2,47.6,IF(L407=3,36,IF(L407=4,18,IF(L407=5,16.5,IF(L407=6,15,IF(L407=7,13.5,IF(L407=8,12,0))))))))+IF(L407&lt;=8,0,IF(L407&lt;=16,10,IF(L407&lt;=24,6,0)))-IF(L407&lt;=8,0,IF(L407&lt;=16,(L407-9)*0.34,IF(L407&lt;=24,(L407-17)*0.34,0))),0)+IF(F407="PT",IF(L407=1,68,IF(L407=2,52.08,IF(L407=3,41.28,IF(L407=4,24,IF(L407=5,22,IF(L407=6,20,IF(L407=7,18,IF(L407=8,16,0))))))))+IF(L407&lt;=8,0,IF(L407&lt;=16,13,IF(L407&lt;=24,9,IF(L407&lt;=32,4,0))))-IF(L407&lt;=8,0,IF(L407&lt;=16,(L407-9)*0.34,IF(L407&lt;=24,(L407-17)*0.34,IF(L407&lt;=32,(L407-25)*0.34,0)))),0)+IF(F407="JOŽ",IF(L407=1,85,IF(L407=2,59.5,IF(L407=3,45,IF(L407=4,32.5,IF(L407=5,30,IF(L407=6,27.5,IF(L407=7,25,IF(L407=8,22.5,0))))))))+IF(L407&lt;=8,0,IF(L407&lt;=16,19,IF(L407&lt;=24,13,0)))-IF(L407&lt;=8,0,IF(L407&lt;=16,(L407-9)*0.425,IF(L407&lt;=24,(L407-17)*0.425,0))),0)+IF(F407="JPČ",IF(L407=1,68,IF(L407=2,47.6,IF(L407=3,36,IF(L407=4,26,IF(L407=5,24,IF(L407=6,22,IF(L407=7,20,IF(L407=8,18,0))))))))+IF(L407&lt;=8,0,IF(L407&lt;=16,13,IF(L407&lt;=24,9,0)))-IF(L407&lt;=8,0,IF(L407&lt;=16,(L407-9)*0.34,IF(L407&lt;=24,(L407-17)*0.34,0))),0)+IF(F407="JEČ",IF(L407=1,34,IF(L407=2,26.04,IF(L407=3,20.6,IF(L407=4,12,IF(L407=5,11,IF(L407=6,10,IF(L407=7,9,IF(L407=8,8,0))))))))+IF(L407&lt;=8,0,IF(L407&lt;=16,6,0))-IF(L407&lt;=8,0,IF(L407&lt;=16,(L407-9)*0.17,0)),0)+IF(F407="JEOF",IF(L407=1,34,IF(L407=2,26.04,IF(L407=3,20.6,IF(L407=4,12,IF(L407=5,11,IF(L407=6,10,IF(L407=7,9,IF(L407=8,8,0))))))))+IF(L407&lt;=8,0,IF(L407&lt;=16,6,0))-IF(L407&lt;=8,0,IF(L407&lt;=16,(L407-9)*0.17,0)),0)+IF(F407="JnPČ",IF(L407=1,51,IF(L407=2,35.7,IF(L407=3,27,IF(L407=4,19.5,IF(L407=5,18,IF(L407=6,16.5,IF(L407=7,15,IF(L407=8,13.5,0))))))))+IF(L407&lt;=8,0,IF(L407&lt;=16,10,0))-IF(L407&lt;=8,0,IF(L407&lt;=16,(L407-9)*0.255,0)),0)+IF(F407="JnEČ",IF(L407=1,25.5,IF(L407=2,19.53,IF(L407=3,15.48,IF(L407=4,9,IF(L407=5,8.25,IF(L407=6,7.5,IF(L407=7,6.75,IF(L407=8,6,0))))))))+IF(L407&lt;=8,0,IF(L407&lt;=16,5,0))-IF(L407&lt;=8,0,IF(L407&lt;=16,(L407-9)*0.1275,0)),0)+IF(F407="JčPČ",IF(L407=1,21.25,IF(L407=2,14.5,IF(L407=3,11.5,IF(L407=4,7,IF(L407=5,6.5,IF(L407=6,6,IF(L407=7,5.5,IF(L407=8,5,0))))))))+IF(L407&lt;=8,0,IF(L407&lt;=16,4,0))-IF(L407&lt;=8,0,IF(L407&lt;=16,(L407-9)*0.10625,0)),0)+IF(F407="JčEČ",IF(L407=1,17,IF(L407=2,13.02,IF(L407=3,10.32,IF(L407=4,6,IF(L407=5,5.5,IF(L407=6,5,IF(L407=7,4.5,IF(L407=8,4,0))))))))+IF(L407&lt;=8,0,IF(L407&lt;=16,3,0))-IF(L407&lt;=8,0,IF(L407&lt;=16,(L407-9)*0.085,0)),0)+IF(F407="NEAK",IF(L407=1,11.48,IF(L407=2,8.79,IF(L407=3,6.97,IF(L407=4,4.05,IF(L407=5,3.71,IF(L407=6,3.38,IF(L407=7,3.04,IF(L407=8,2.7,0))))))))+IF(L407&lt;=8,0,IF(L407&lt;=16,2,IF(L407&lt;=24,1.3,0)))-IF(L407&lt;=8,0,IF(L407&lt;=16,(L407-9)*0.0574,IF(L407&lt;=24,(L407-17)*0.0574,0))),0))*IF(L407&lt;4,1,IF(OR(F407="PČ",F407="PŽ",F407="PT"),IF(J407&lt;32,J407/32,1),1))* IF(L407&lt;4,1,IF(OR(F407="EČ",F407="EŽ",F407="JOŽ",F407="JPČ",F407="NEAK"),IF(J407&lt;24,J407/24,1),1))*IF(L407&lt;4,1,IF(OR(F407="PČneol",F407="JEČ",F407="JEOF",F407="JnPČ",F407="JnEČ",F407="JčPČ",F407="JčEČ"),IF(J407&lt;16,J407/16,1),1))*IF(L407&lt;4,1,IF(F407="EČneol",IF(J407&lt;8,J407/8,1),1))</f>
        <v>50.76</v>
      </c>
      <c r="O407" s="12">
        <f t="shared" ref="O407" si="201">IF(F407="OŽ",N407,IF(H407="Ne",IF(J407*0.3&lt;=J407-L407,N407,0),IF(J407*0.1&lt;=J407-L407,N407,0)))</f>
        <v>50.76</v>
      </c>
      <c r="P407" s="5">
        <f t="shared" ref="P407:P418" si="202">IF(O407=0,0,IF(F407="OŽ",IF(L407&gt;47,0,IF(J407&gt;47,(48-L407)*1.836,((48-L407)-(48-J407))*1.836)),0)+IF(F407="PČ",IF(L407&gt;31,0,IF(J407&gt;31,(32-L407)*1.347,((32-L407)-(32-J407))*1.347)),0)+ IF(F407="PČneol",IF(L407&gt;15,0,IF(J407&gt;15,(16-L407)*0.255,((16-L407)-(16-J407))*0.255)),0)+IF(F407="PŽ",IF(L407&gt;31,0,IF(J407&gt;31,(32-L407)*0.255,((32-L407)-(32-J407))*0.255)),0)+IF(F407="EČ",IF(L407&gt;23,0,IF(J407&gt;23,(24-L407)*0.612,((24-L407)-(24-J407))*0.612)),0)+IF(F407="EČneol",IF(L407&gt;7,0,IF(J407&gt;7,(8-L407)*0.204,((8-L407)-(8-J407))*0.204)),0)+IF(F407="EŽ",IF(L407&gt;23,0,IF(J407&gt;23,(24-L407)*0.204,((24-L407)-(24-J407))*0.204)),0)+IF(F407="PT",IF(L407&gt;31,0,IF(J407&gt;31,(32-L407)*0.204,((32-L407)-(32-J407))*0.204)),0)+IF(F407="JOŽ",IF(L407&gt;23,0,IF(J407&gt;23,(24-L407)*0.255,((24-L407)-(24-J407))*0.255)),0)+IF(F407="JPČ",IF(L407&gt;23,0,IF(J407&gt;23,(24-L407)*0.204,((24-L407)-(24-J407))*0.204)),0)+IF(F407="JEČ",IF(L407&gt;15,0,IF(J407&gt;15,(16-L407)*0.102,((16-L407)-(16-J407))*0.102)),0)+IF(F407="JEOF",IF(L407&gt;15,0,IF(J407&gt;15,(16-L407)*0.102,((16-L407)-(16-J407))*0.102)),0)+IF(F407="JnPČ",IF(L407&gt;15,0,IF(J407&gt;15,(16-L407)*0.153,((16-L407)-(16-J407))*0.153)),0)+IF(F407="JnEČ",IF(L407&gt;15,0,IF(J407&gt;15,(16-L407)*0.0765,((16-L407)-(16-J407))*0.0765)),0)+IF(F407="JčPČ",IF(L407&gt;15,0,IF(J407&gt;15,(16-L407)*0.06375,((16-L407)-(16-J407))*0.06375)),0)+IF(F407="JčEČ",IF(L407&gt;15,0,IF(J407&gt;15,(16-L407)*0.051,((16-L407)-(16-J407))*0.051)),0)+IF(F407="NEAK",IF(L407&gt;23,0,IF(J407&gt;23,(24-L407)*0.03444,((24-L407)-(24-J407))*0.03444)),0))</f>
        <v>3.3149999999999999</v>
      </c>
      <c r="Q407" s="14">
        <f t="shared" ref="Q407" si="203">IF(ISERROR(P407*100/N407),0,(P407*100/N407))</f>
        <v>6.5307328605200947</v>
      </c>
      <c r="R407" s="13">
        <f>IF(Q407&lt;=30,O407+P407,O407+O407*0.3)*IF(G407=1,0.4,IF(G407=2,0.75,IF(G407="1 (kas 4 m. 1 k. nerengiamos)",0.52,1)))*IF(D407="olimpinė",1,IF(M407="Ne",0.5,1))*IF(D407="olimpinė",1,IF(J407&lt;8,0,1))*E407*IF(D407="olimpinė",1,IF(K407&lt;16,0,1))*IF(I407&lt;=1,1,1/I407)*IF(OR(A382="Lietuvos lengvosios atletikos federacija",A382="Lietuvos šaudymo sporto sąjunga"),1.01,1)*IF(OR(A382="Lietuvos dviračių sporto federacija",A382="Lietuvos biatlono federacija",A382=" Lietuvos nacionalinė slidinėjimo asociacija"),1.03,1)*IF(OR(A382="Lietuvos baidarių ir kanojų irklavimo federacija",A382="Lietuvos buriuotojų sąjunga",A382="Lietuvos irklavimo federacija"),1.04,1)*IF(OR(A382="Lietuvos aeroklubas",A382="Lietuvos automobilių sporto federacija",A382="Lietuvos motociklų sporto federacija",A382="Lietuvos motorlaivių federacija",A382="Lietuvos žirginio sporto federacija"),1.09,1)</f>
        <v>28.119</v>
      </c>
    </row>
    <row r="408" spans="1:18">
      <c r="A408" s="18">
        <v>2</v>
      </c>
      <c r="B408" s="18" t="s">
        <v>127</v>
      </c>
      <c r="C408" s="15" t="s">
        <v>194</v>
      </c>
      <c r="D408" s="18" t="s">
        <v>101</v>
      </c>
      <c r="E408" s="18">
        <v>1</v>
      </c>
      <c r="F408" s="39" t="s">
        <v>214</v>
      </c>
      <c r="G408" s="38" t="s">
        <v>132</v>
      </c>
      <c r="H408" s="22" t="s">
        <v>103</v>
      </c>
      <c r="I408" s="23"/>
      <c r="J408" s="22">
        <v>23</v>
      </c>
      <c r="K408" s="22">
        <v>21</v>
      </c>
      <c r="L408" s="22">
        <v>4</v>
      </c>
      <c r="M408" s="22" t="s">
        <v>108</v>
      </c>
      <c r="N408" s="4">
        <f t="shared" si="200"/>
        <v>16.25</v>
      </c>
      <c r="O408" s="12">
        <f t="shared" ref="O408:O418" si="204">IF(F408="OŽ",N408,IF(H408="Ne",IF(J408*0.3&lt;=J408-L408,N408,0),IF(J408*0.1&lt;=J408-L408,N408,0)))</f>
        <v>16.25</v>
      </c>
      <c r="P408" s="5">
        <f t="shared" si="202"/>
        <v>3.06</v>
      </c>
      <c r="Q408" s="14">
        <f t="shared" ref="Q408:Q418" si="205">IF(ISERROR(P408*100/N408),0,(P408*100/N408))</f>
        <v>18.830769230769231</v>
      </c>
      <c r="R408" s="13">
        <f>IF(Q408&lt;=30,O408+P408,O408+O408*0.3)*IF(G408=1,0.4,IF(G408=2,0.75,IF(G408="1 (kas 4 m. 1 k. nerengiamos)",0.52,1)))*IF(D408="olimpinė",1,IF(M408="Ne",0.5,1))*IF(D408="olimpinė",1,IF(J408&lt;8,0,1))*E408*IF(D408="olimpinė",1,IF(K408&lt;16,0,1))*IF(I408&lt;=1,1,1/I408)*IF(OR(A383="Lietuvos lengvosios atletikos federacija",A383="Lietuvos šaudymo sporto sąjunga"),1.01,1)*IF(OR(A383="Lietuvos dviračių sporto federacija",A383="Lietuvos biatlono federacija",A383=" Lietuvos nacionalinė slidinėjimo asociacija"),1.03,1)*IF(OR(A383="Lietuvos baidarių ir kanojų irklavimo federacija",A383="Lietuvos buriuotojų sąjunga",A383="Lietuvos irklavimo federacija"),1.04,1)*IF(OR(A383="Lietuvos aeroklubas",A383="Lietuvos automobilių sporto federacija",A383="Lietuvos motociklų sporto federacija",A383="Lietuvos motorlaivių federacija",A383="Lietuvos žirginio sporto federacija"),1.09,1)</f>
        <v>10.0412</v>
      </c>
    </row>
    <row r="409" spans="1:18">
      <c r="A409" s="18">
        <v>3</v>
      </c>
      <c r="B409" s="18" t="s">
        <v>127</v>
      </c>
      <c r="C409" s="15" t="s">
        <v>195</v>
      </c>
      <c r="D409" s="18" t="s">
        <v>104</v>
      </c>
      <c r="E409" s="18">
        <v>1</v>
      </c>
      <c r="F409" s="22" t="s">
        <v>126</v>
      </c>
      <c r="G409" s="38" t="s">
        <v>132</v>
      </c>
      <c r="H409" s="22" t="s">
        <v>103</v>
      </c>
      <c r="I409" s="23"/>
      <c r="J409" s="22">
        <v>23</v>
      </c>
      <c r="K409" s="22">
        <v>21</v>
      </c>
      <c r="L409" s="22">
        <v>2</v>
      </c>
      <c r="M409" s="22" t="s">
        <v>108</v>
      </c>
      <c r="N409" s="4">
        <f t="shared" si="200"/>
        <v>314.60000000000002</v>
      </c>
      <c r="O409" s="12">
        <f t="shared" si="204"/>
        <v>314.60000000000002</v>
      </c>
      <c r="P409" s="5">
        <f t="shared" si="202"/>
        <v>28.286999999999999</v>
      </c>
      <c r="Q409" s="14">
        <f t="shared" si="205"/>
        <v>8.9914176732358531</v>
      </c>
      <c r="R409" s="13">
        <f>IF(Q409&lt;=30,O409+P409,O409+O409*0.3)*IF(G409=1,0.4,IF(G409=2,0.75,IF(G409="1 (kas 4 m. 1 k. nerengiamos)",0.52,1)))*IF(D409="olimpinė",1,IF(M409="Ne",0.5,1))*IF(D409="olimpinė",1,IF(J409&lt;8,0,1))*E409*IF(D409="olimpinė",1,IF(K409&lt;16,0,1))*IF(I409&lt;=1,1,1/I409)*IF(OR(A384="Lietuvos lengvosios atletikos federacija",A384="Lietuvos šaudymo sporto sąjunga"),1.01,1)*IF(OR(A384="Lietuvos dviračių sporto federacija",A384="Lietuvos biatlono federacija",A384=" Lietuvos nacionalinė slidinėjimo asociacija"),1.03,1)*IF(OR(A384="Lietuvos baidarių ir kanojų irklavimo federacija",A384="Lietuvos buriuotojų sąjunga",A384="Lietuvos irklavimo federacija"),1.04,1)*IF(OR(A384="Lietuvos aeroklubas",A384="Lietuvos automobilių sporto federacija",A384="Lietuvos motociklų sporto federacija",A384="Lietuvos motorlaivių federacija",A384="Lietuvos žirginio sporto federacija"),1.09,1)</f>
        <v>178.30124000000001</v>
      </c>
    </row>
    <row r="410" spans="1:18">
      <c r="A410" s="18">
        <v>4</v>
      </c>
      <c r="B410" s="18" t="s">
        <v>129</v>
      </c>
      <c r="C410" s="15" t="s">
        <v>193</v>
      </c>
      <c r="D410" s="18" t="s">
        <v>101</v>
      </c>
      <c r="E410" s="18">
        <v>1</v>
      </c>
      <c r="F410" s="39" t="s">
        <v>214</v>
      </c>
      <c r="G410" s="38" t="s">
        <v>132</v>
      </c>
      <c r="H410" s="22" t="s">
        <v>103</v>
      </c>
      <c r="I410" s="23"/>
      <c r="J410" s="22">
        <v>27</v>
      </c>
      <c r="K410" s="22">
        <v>21</v>
      </c>
      <c r="L410" s="22">
        <v>17</v>
      </c>
      <c r="M410" s="22" t="s">
        <v>108</v>
      </c>
      <c r="N410" s="4">
        <f t="shared" si="200"/>
        <v>0</v>
      </c>
      <c r="O410" s="12">
        <f t="shared" si="204"/>
        <v>0</v>
      </c>
      <c r="P410" s="5">
        <f t="shared" si="202"/>
        <v>0</v>
      </c>
      <c r="Q410" s="14">
        <f t="shared" si="205"/>
        <v>0</v>
      </c>
      <c r="R410" s="13">
        <f>IF(Q410&lt;=30,O410+P410,O410+O410*0.3)*IF(G410=1,0.4,IF(G410=2,0.75,IF(G410="1 (kas 4 m. 1 k. nerengiamos)",0.52,1)))*IF(D410="olimpinė",1,IF(M410="Ne",0.5,1))*IF(D410="olimpinė",1,IF(J410&lt;8,0,1))*E410*IF(D410="olimpinė",1,IF(K410&lt;16,0,1))*IF(I410&lt;=1,1,1/I410)*IF(OR(A385="Lietuvos lengvosios atletikos federacija",A385="Lietuvos šaudymo sporto sąjunga"),1.01,1)*IF(OR(A385="Lietuvos dviračių sporto federacija",A385="Lietuvos biatlono federacija",A385=" Lietuvos nacionalinė slidinėjimo asociacija"),1.03,1)*IF(OR(A385="Lietuvos baidarių ir kanojų irklavimo federacija",A385="Lietuvos buriuotojų sąjunga",A385="Lietuvos irklavimo federacija"),1.04,1)*IF(OR(A385="Lietuvos aeroklubas",A385="Lietuvos automobilių sporto federacija",A385="Lietuvos motociklų sporto federacija",A385="Lietuvos motorlaivių federacija",A385="Lietuvos žirginio sporto federacija"),1.09,1)</f>
        <v>0</v>
      </c>
    </row>
    <row r="411" spans="1:18" s="11" customFormat="1">
      <c r="A411" s="36">
        <v>5</v>
      </c>
      <c r="B411" s="36" t="s">
        <v>129</v>
      </c>
      <c r="C411" s="15" t="s">
        <v>194</v>
      </c>
      <c r="D411" s="36" t="s">
        <v>101</v>
      </c>
      <c r="E411" s="36">
        <v>1</v>
      </c>
      <c r="F411" s="39" t="s">
        <v>214</v>
      </c>
      <c r="G411" s="38" t="s">
        <v>132</v>
      </c>
      <c r="H411" s="36" t="s">
        <v>103</v>
      </c>
      <c r="I411" s="36"/>
      <c r="J411" s="36">
        <v>27</v>
      </c>
      <c r="K411" s="36">
        <v>21</v>
      </c>
      <c r="L411" s="36">
        <v>21</v>
      </c>
      <c r="M411" s="36" t="s">
        <v>108</v>
      </c>
      <c r="N411" s="4">
        <f t="shared" ref="N411:N412" si="206">(IF(F411="OŽ",IF(L411=1,612,IF(L411=2,473.76,IF(L411=3,380.16,IF(L411=4,201.6,IF(L411=5,187.2,IF(L411=6,172.8,IF(L411=7,165,IF(L411=8,160,0))))))))+IF(L411&lt;=8,0,IF(L411&lt;=16,153,IF(L411&lt;=24,120,IF(L411&lt;=32,89,IF(L411&lt;=48,58,0)))))-IF(L411&lt;=8,0,IF(L411&lt;=16,(L411-9)*3.06,IF(L411&lt;=24,(L411-17)*3.06,IF(L411&lt;=32,(L411-25)*3.06,IF(L411&lt;=48,(L411-33)*3.06,0))))),0)+IF(F411="PČ",IF(L411=1,449,IF(L411=2,314.6,IF(L411=3,238,IF(L411=4,172,IF(L411=5,159,IF(L411=6,145,IF(L411=7,132,IF(L411=8,119,0))))))))+IF(L411&lt;=8,0,IF(L411&lt;=16,88,IF(L411&lt;=24,55,IF(L411&lt;=32,22,0))))-IF(L411&lt;=8,0,IF(L411&lt;=16,(L411-9)*2.245,IF(L411&lt;=24,(L411-17)*2.245,IF(L411&lt;=32,(L411-25)*2.245,0)))),0)+IF(F411="PČneol",IF(L411=1,85,IF(L411=2,64.61,IF(L411=3,50.76,IF(L411=4,16.25,IF(L411=5,15,IF(L411=6,13.75,IF(L411=7,12.5,IF(L411=8,11.25,0))))))))+IF(L411&lt;=8,0,IF(L411&lt;=16,9,0))-IF(L411&lt;=8,0,IF(L411&lt;=16,(L411-9)*0.425,0)),0)+IF(F411="PŽ",IF(L411=1,85,IF(L411=2,59.5,IF(L411=3,45,IF(L411=4,32.5,IF(L411=5,30,IF(L411=6,27.5,IF(L411=7,25,IF(L411=8,22.5,0))))))))+IF(L411&lt;=8,0,IF(L411&lt;=16,19,IF(L411&lt;=24,13,IF(L411&lt;=32,8,0))))-IF(L411&lt;=8,0,IF(L411&lt;=16,(L411-9)*0.425,IF(L411&lt;=24,(L411-17)*0.425,IF(L411&lt;=32,(L411-25)*0.425,0)))),0)+IF(F411="EČ",IF(L411=1,204,IF(L411=2,156.24,IF(L411=3,123.84,IF(L411=4,72,IF(L411=5,66,IF(L411=6,60,IF(L411=7,54,IF(L411=8,48,0))))))))+IF(L411&lt;=8,0,IF(L411&lt;=16,40,IF(L411&lt;=24,25,0)))-IF(L411&lt;=8,0,IF(L411&lt;=16,(L411-9)*1.02,IF(L411&lt;=24,(L411-17)*1.02,0))),0)+IF(F411="EČneol",IF(L411=1,68,IF(L411=2,51.69,IF(L411=3,40.61,IF(L411=4,13,IF(L411=5,12,IF(L411=6,11,IF(L411=7,10,IF(L411=8,9,0)))))))))+IF(F411="EŽ",IF(L411=1,68,IF(L411=2,47.6,IF(L411=3,36,IF(L411=4,18,IF(L411=5,16.5,IF(L411=6,15,IF(L411=7,13.5,IF(L411=8,12,0))))))))+IF(L411&lt;=8,0,IF(L411&lt;=16,10,IF(L411&lt;=24,6,0)))-IF(L411&lt;=8,0,IF(L411&lt;=16,(L411-9)*0.34,IF(L411&lt;=24,(L411-17)*0.34,0))),0)+IF(F411="PT",IF(L411=1,68,IF(L411=2,52.08,IF(L411=3,41.28,IF(L411=4,24,IF(L411=5,22,IF(L411=6,20,IF(L411=7,18,IF(L411=8,16,0))))))))+IF(L411&lt;=8,0,IF(L411&lt;=16,13,IF(L411&lt;=24,9,IF(L411&lt;=32,4,0))))-IF(L411&lt;=8,0,IF(L411&lt;=16,(L411-9)*0.34,IF(L411&lt;=24,(L411-17)*0.34,IF(L411&lt;=32,(L411-25)*0.34,0)))),0)+IF(F411="JOŽ",IF(L411=1,85,IF(L411=2,59.5,IF(L411=3,45,IF(L411=4,32.5,IF(L411=5,30,IF(L411=6,27.5,IF(L411=7,25,IF(L411=8,22.5,0))))))))+IF(L411&lt;=8,0,IF(L411&lt;=16,19,IF(L411&lt;=24,13,0)))-IF(L411&lt;=8,0,IF(L411&lt;=16,(L411-9)*0.425,IF(L411&lt;=24,(L411-17)*0.425,0))),0)+IF(F411="JPČ",IF(L411=1,68,IF(L411=2,47.6,IF(L411=3,36,IF(L411=4,26,IF(L411=5,24,IF(L411=6,22,IF(L411=7,20,IF(L411=8,18,0))))))))+IF(L411&lt;=8,0,IF(L411&lt;=16,13,IF(L411&lt;=24,9,0)))-IF(L411&lt;=8,0,IF(L411&lt;=16,(L411-9)*0.34,IF(L411&lt;=24,(L411-17)*0.34,0))),0)+IF(F411="JEČ",IF(L411=1,34,IF(L411=2,26.04,IF(L411=3,20.6,IF(L411=4,12,IF(L411=5,11,IF(L411=6,10,IF(L411=7,9,IF(L411=8,8,0))))))))+IF(L411&lt;=8,0,IF(L411&lt;=16,6,0))-IF(L411&lt;=8,0,IF(L411&lt;=16,(L411-9)*0.17,0)),0)+IF(F411="JEOF",IF(L411=1,34,IF(L411=2,26.04,IF(L411=3,20.6,IF(L411=4,12,IF(L411=5,11,IF(L411=6,10,IF(L411=7,9,IF(L411=8,8,0))))))))+IF(L411&lt;=8,0,IF(L411&lt;=16,6,0))-IF(L411&lt;=8,0,IF(L411&lt;=16,(L411-9)*0.17,0)),0)+IF(F411="JnPČ",IF(L411=1,51,IF(L411=2,35.7,IF(L411=3,27,IF(L411=4,19.5,IF(L411=5,18,IF(L411=6,16.5,IF(L411=7,15,IF(L411=8,13.5,0))))))))+IF(L411&lt;=8,0,IF(L411&lt;=16,10,0))-IF(L411&lt;=8,0,IF(L411&lt;=16,(L411-9)*0.255,0)),0)+IF(F411="JnEČ",IF(L411=1,25.5,IF(L411=2,19.53,IF(L411=3,15.48,IF(L411=4,9,IF(L411=5,8.25,IF(L411=6,7.5,IF(L411=7,6.75,IF(L411=8,6,0))))))))+IF(L411&lt;=8,0,IF(L411&lt;=16,5,0))-IF(L411&lt;=8,0,IF(L411&lt;=16,(L411-9)*0.1275,0)),0)+IF(F411="JčPČ",IF(L411=1,21.25,IF(L411=2,14.5,IF(L411=3,11.5,IF(L411=4,7,IF(L411=5,6.5,IF(L411=6,6,IF(L411=7,5.5,IF(L411=8,5,0))))))))+IF(L411&lt;=8,0,IF(L411&lt;=16,4,0))-IF(L411&lt;=8,0,IF(L411&lt;=16,(L411-9)*0.10625,0)),0)+IF(F411="JčEČ",IF(L411=1,17,IF(L411=2,13.02,IF(L411=3,10.32,IF(L411=4,6,IF(L411=5,5.5,IF(L411=6,5,IF(L411=7,4.5,IF(L411=8,4,0))))))))+IF(L411&lt;=8,0,IF(L411&lt;=16,3,0))-IF(L411&lt;=8,0,IF(L411&lt;=16,(L411-9)*0.085,0)),0)+IF(F411="NEAK",IF(L411=1,11.48,IF(L411=2,8.79,IF(L411=3,6.97,IF(L411=4,4.05,IF(L411=5,3.71,IF(L411=6,3.38,IF(L411=7,3.04,IF(L411=8,2.7,0))))))))+IF(L411&lt;=8,0,IF(L411&lt;=16,2,IF(L411&lt;=24,1.3,0)))-IF(L411&lt;=8,0,IF(L411&lt;=16,(L411-9)*0.0574,IF(L411&lt;=24,(L411-17)*0.0574,0))),0))*IF(L411&lt;4,1,IF(OR(F411="PČ",F411="PŽ",F411="PT"),IF(J411&lt;32,J411/32,1),1))* IF(L411&lt;4,1,IF(OR(F411="EČ",F411="EŽ",F411="JOŽ",F411="JPČ",F411="NEAK"),IF(J411&lt;24,J411/24,1),1))*IF(L411&lt;4,1,IF(OR(F411="PČneol",F411="JEČ",F411="JEOF",F411="JnPČ",F411="JnEČ",F411="JčPČ",F411="JčEČ"),IF(J411&lt;16,J411/16,1),1))*IF(L411&lt;4,1,IF(F411="EČneol",IF(J411&lt;8,J411/8,1),1))</f>
        <v>0</v>
      </c>
      <c r="O411" s="12">
        <f t="shared" ref="O411:O412" si="207">IF(F411="OŽ",N411,IF(H411="Ne",IF(J411*0.3&lt;=J411-L411,N411,0),IF(J411*0.1&lt;=J411-L411,N411,0)))</f>
        <v>0</v>
      </c>
      <c r="P411" s="5">
        <f t="shared" ref="P411:P412" si="208">IF(O411=0,0,IF(F411="OŽ",IF(L411&gt;47,0,IF(J411&gt;47,(48-L411)*1.836,((48-L411)-(48-J411))*1.836)),0)+IF(F411="PČ",IF(L411&gt;31,0,IF(J411&gt;31,(32-L411)*1.347,((32-L411)-(32-J411))*1.347)),0)+ IF(F411="PČneol",IF(L411&gt;15,0,IF(J411&gt;15,(16-L411)*0.255,((16-L411)-(16-J411))*0.255)),0)+IF(F411="PŽ",IF(L411&gt;31,0,IF(J411&gt;31,(32-L411)*0.255,((32-L411)-(32-J411))*0.255)),0)+IF(F411="EČ",IF(L411&gt;23,0,IF(J411&gt;23,(24-L411)*0.612,((24-L411)-(24-J411))*0.612)),0)+IF(F411="EČneol",IF(L411&gt;7,0,IF(J411&gt;7,(8-L411)*0.204,((8-L411)-(8-J411))*0.204)),0)+IF(F411="EŽ",IF(L411&gt;23,0,IF(J411&gt;23,(24-L411)*0.204,((24-L411)-(24-J411))*0.204)),0)+IF(F411="PT",IF(L411&gt;31,0,IF(J411&gt;31,(32-L411)*0.204,((32-L411)-(32-J411))*0.204)),0)+IF(F411="JOŽ",IF(L411&gt;23,0,IF(J411&gt;23,(24-L411)*0.255,((24-L411)-(24-J411))*0.255)),0)+IF(F411="JPČ",IF(L411&gt;23,0,IF(J411&gt;23,(24-L411)*0.204,((24-L411)-(24-J411))*0.204)),0)+IF(F411="JEČ",IF(L411&gt;15,0,IF(J411&gt;15,(16-L411)*0.102,((16-L411)-(16-J411))*0.102)),0)+IF(F411="JEOF",IF(L411&gt;15,0,IF(J411&gt;15,(16-L411)*0.102,((16-L411)-(16-J411))*0.102)),0)+IF(F411="JnPČ",IF(L411&gt;15,0,IF(J411&gt;15,(16-L411)*0.153,((16-L411)-(16-J411))*0.153)),0)+IF(F411="JnEČ",IF(L411&gt;15,0,IF(J411&gt;15,(16-L411)*0.0765,((16-L411)-(16-J411))*0.0765)),0)+IF(F411="JčPČ",IF(L411&gt;15,0,IF(J411&gt;15,(16-L411)*0.06375,((16-L411)-(16-J411))*0.06375)),0)+IF(F411="JčEČ",IF(L411&gt;15,0,IF(J411&gt;15,(16-L411)*0.051,((16-L411)-(16-J411))*0.051)),0)+IF(F411="NEAK",IF(L411&gt;23,0,IF(J411&gt;23,(24-L411)*0.03444,((24-L411)-(24-J411))*0.03444)),0))</f>
        <v>0</v>
      </c>
      <c r="Q411" s="14">
        <f t="shared" ref="Q411:Q412" si="209">IF(ISERROR(P411*100/N411),0,(P411*100/N411))</f>
        <v>0</v>
      </c>
      <c r="R411" s="13">
        <f t="shared" ref="R411:R412" si="210">IF(Q411&lt;=30,O411+P411,O411+O411*0.3)*IF(G411=1,0.4,IF(G411=2,0.75,IF(G411="1 (kas 4 m. 1 k. nerengiamos)",0.52,1)))*IF(D411="olimpinė",1,IF(M411="Ne",0.5,1))*IF(D411="olimpinė",1,IF(J411&lt;8,0,1))*E411*IF(D411="olimpinė",1,IF(K411&lt;16,0,1))*IF(I411&lt;=1,1,1/I411)*IF(OR(A386="Lietuvos lengvosios atletikos federacija",A386="Lietuvos šaudymo sporto sąjunga"),1.01,1)*IF(OR(A386="Lietuvos dviračių sporto federacija",A386="Lietuvos biatlono federacija",A386=" Lietuvos nacionalinė slidinėjimo asociacija"),1.03,1)*IF(OR(A386="Lietuvos baidarių ir kanojų irklavimo federacija",A386="Lietuvos buriuotojų sąjunga",A386="Lietuvos irklavimo federacija"),1.04,1)*IF(OR(A386="Lietuvos aeroklubas",A386="Lietuvos automobilių sporto federacija",A386="Lietuvos motociklų sporto federacija",A386="Lietuvos motorlaivių federacija",A386="Lietuvos žirginio sporto federacija"),1.09,1)</f>
        <v>0</v>
      </c>
    </row>
    <row r="412" spans="1:18" s="11" customFormat="1">
      <c r="A412" s="36">
        <v>6</v>
      </c>
      <c r="B412" s="36" t="s">
        <v>129</v>
      </c>
      <c r="C412" s="15" t="s">
        <v>195</v>
      </c>
      <c r="D412" s="36" t="s">
        <v>104</v>
      </c>
      <c r="E412" s="36">
        <v>1</v>
      </c>
      <c r="F412" s="36" t="s">
        <v>126</v>
      </c>
      <c r="G412" s="38" t="s">
        <v>132</v>
      </c>
      <c r="H412" s="36" t="s">
        <v>103</v>
      </c>
      <c r="I412" s="36"/>
      <c r="J412" s="36">
        <v>27</v>
      </c>
      <c r="K412" s="36">
        <v>21</v>
      </c>
      <c r="L412" s="36">
        <v>17</v>
      </c>
      <c r="M412" s="36" t="s">
        <v>108</v>
      </c>
      <c r="N412" s="4">
        <f t="shared" si="206"/>
        <v>46.40625</v>
      </c>
      <c r="O412" s="12">
        <f t="shared" si="207"/>
        <v>46.40625</v>
      </c>
      <c r="P412" s="5">
        <f t="shared" si="208"/>
        <v>13.469999999999999</v>
      </c>
      <c r="Q412" s="14">
        <f t="shared" si="209"/>
        <v>29.026262626262625</v>
      </c>
      <c r="R412" s="13">
        <f t="shared" si="210"/>
        <v>31.135650000000002</v>
      </c>
    </row>
    <row r="413" spans="1:18">
      <c r="A413" s="36">
        <v>7</v>
      </c>
      <c r="B413" s="18" t="s">
        <v>141</v>
      </c>
      <c r="C413" s="15" t="s">
        <v>193</v>
      </c>
      <c r="D413" s="18" t="s">
        <v>101</v>
      </c>
      <c r="E413" s="18">
        <v>1</v>
      </c>
      <c r="F413" s="39" t="s">
        <v>214</v>
      </c>
      <c r="G413" s="38" t="s">
        <v>132</v>
      </c>
      <c r="H413" s="22" t="s">
        <v>103</v>
      </c>
      <c r="I413" s="23"/>
      <c r="J413" s="22">
        <v>27</v>
      </c>
      <c r="K413" s="22">
        <v>21</v>
      </c>
      <c r="L413" s="22">
        <v>22</v>
      </c>
      <c r="M413" s="22" t="s">
        <v>108</v>
      </c>
      <c r="N413" s="4">
        <f t="shared" si="200"/>
        <v>0</v>
      </c>
      <c r="O413" s="12">
        <f t="shared" si="204"/>
        <v>0</v>
      </c>
      <c r="P413" s="5">
        <f t="shared" si="202"/>
        <v>0</v>
      </c>
      <c r="Q413" s="14">
        <f t="shared" si="205"/>
        <v>0</v>
      </c>
      <c r="R413" s="13">
        <f>IF(Q413&lt;=30,O413+P413,O413+O413*0.3)*IF(G413=1,0.4,IF(G413=2,0.75,IF(G413="1 (kas 4 m. 1 k. nerengiamos)",0.52,1)))*IF(D413="olimpinė",1,IF(M413="Ne",0.5,1))*IF(D413="olimpinė",1,IF(J413&lt;8,0,1))*E413*IF(D413="olimpinė",1,IF(K413&lt;16,0,1))*IF(I413&lt;=1,1,1/I413)*IF(OR(A386="Lietuvos lengvosios atletikos federacija",A386="Lietuvos šaudymo sporto sąjunga"),1.01,1)*IF(OR(A386="Lietuvos dviračių sporto federacija",A386="Lietuvos biatlono federacija",A386=" Lietuvos nacionalinė slidinėjimo asociacija"),1.03,1)*IF(OR(A386="Lietuvos baidarių ir kanojų irklavimo federacija",A386="Lietuvos buriuotojų sąjunga",A386="Lietuvos irklavimo federacija"),1.04,1)*IF(OR(A386="Lietuvos aeroklubas",A386="Lietuvos automobilių sporto federacija",A386="Lietuvos motociklų sporto federacija",A386="Lietuvos motorlaivių federacija",A386="Lietuvos žirginio sporto federacija"),1.09,1)</f>
        <v>0</v>
      </c>
    </row>
    <row r="414" spans="1:18">
      <c r="A414" s="36">
        <v>8</v>
      </c>
      <c r="B414" s="18" t="s">
        <v>141</v>
      </c>
      <c r="C414" s="15" t="s">
        <v>194</v>
      </c>
      <c r="D414" s="18" t="s">
        <v>101</v>
      </c>
      <c r="E414" s="18">
        <v>1</v>
      </c>
      <c r="F414" s="39" t="s">
        <v>214</v>
      </c>
      <c r="G414" s="38" t="s">
        <v>132</v>
      </c>
      <c r="H414" s="22" t="s">
        <v>103</v>
      </c>
      <c r="I414" s="23"/>
      <c r="J414" s="22">
        <v>27</v>
      </c>
      <c r="K414" s="22">
        <v>21</v>
      </c>
      <c r="L414" s="22">
        <v>22</v>
      </c>
      <c r="M414" s="22" t="s">
        <v>108</v>
      </c>
      <c r="N414" s="4">
        <f t="shared" si="200"/>
        <v>0</v>
      </c>
      <c r="O414" s="12">
        <f t="shared" si="204"/>
        <v>0</v>
      </c>
      <c r="P414" s="5">
        <f t="shared" si="202"/>
        <v>0</v>
      </c>
      <c r="Q414" s="14">
        <f t="shared" si="205"/>
        <v>0</v>
      </c>
      <c r="R414" s="13">
        <f>IF(Q414&lt;=30,O414+P414,O414+O414*0.3)*IF(G414=1,0.4,IF(G414=2,0.75,IF(G414="1 (kas 4 m. 1 k. nerengiamos)",0.52,1)))*IF(D414="olimpinė",1,IF(M414="Ne",0.5,1))*IF(D414="olimpinė",1,IF(J414&lt;8,0,1))*E414*IF(D414="olimpinė",1,IF(K414&lt;16,0,1))*IF(I414&lt;=1,1,1/I414)*IF(OR(A387="Lietuvos lengvosios atletikos federacija",A387="Lietuvos šaudymo sporto sąjunga"),1.01,1)*IF(OR(A387="Lietuvos dviračių sporto federacija",A387="Lietuvos biatlono federacija",A387=" Lietuvos nacionalinė slidinėjimo asociacija"),1.03,1)*IF(OR(A387="Lietuvos baidarių ir kanojų irklavimo federacija",A387="Lietuvos buriuotojų sąjunga",A387="Lietuvos irklavimo federacija"),1.04,1)*IF(OR(A387="Lietuvos aeroklubas",A387="Lietuvos automobilių sporto federacija",A387="Lietuvos motociklų sporto federacija",A387="Lietuvos motorlaivių federacija",A387="Lietuvos žirginio sporto federacija"),1.09,1)</f>
        <v>0</v>
      </c>
    </row>
    <row r="415" spans="1:18">
      <c r="A415" s="36">
        <v>9</v>
      </c>
      <c r="B415" s="18" t="s">
        <v>141</v>
      </c>
      <c r="C415" s="15" t="s">
        <v>195</v>
      </c>
      <c r="D415" s="18" t="s">
        <v>104</v>
      </c>
      <c r="E415" s="18">
        <v>1</v>
      </c>
      <c r="F415" s="22" t="s">
        <v>126</v>
      </c>
      <c r="G415" s="38" t="s">
        <v>132</v>
      </c>
      <c r="H415" s="22" t="s">
        <v>103</v>
      </c>
      <c r="I415" s="23"/>
      <c r="J415" s="22">
        <v>27</v>
      </c>
      <c r="K415" s="22">
        <v>21</v>
      </c>
      <c r="L415" s="22">
        <v>22</v>
      </c>
      <c r="M415" s="22" t="s">
        <v>108</v>
      </c>
      <c r="N415" s="4">
        <f t="shared" si="200"/>
        <v>36.935156249999999</v>
      </c>
      <c r="O415" s="12">
        <f t="shared" si="204"/>
        <v>0</v>
      </c>
      <c r="P415" s="5">
        <f t="shared" si="202"/>
        <v>0</v>
      </c>
      <c r="Q415" s="14">
        <f t="shared" si="205"/>
        <v>0</v>
      </c>
      <c r="R415" s="13">
        <f>IF(Q415&lt;=30,O415+P415,O415+O415*0.3)*IF(G415=1,0.4,IF(G415=2,0.75,IF(G415="1 (kas 4 m. 1 k. nerengiamos)",0.52,1)))*IF(D415="olimpinė",1,IF(M415="Ne",0.5,1))*IF(D415="olimpinė",1,IF(J415&lt;8,0,1))*E415*IF(D415="olimpinė",1,IF(K415&lt;16,0,1))*IF(I415&lt;=1,1,1/I415)*IF(OR(A403="Lietuvos lengvosios atletikos federacija",A403="Lietuvos šaudymo sporto sąjunga"),1.01,1)*IF(OR(A403="Lietuvos dviračių sporto federacija",A403="Lietuvos biatlono federacija",A403=" Lietuvos nacionalinė slidinėjimo asociacija"),1.03,1)*IF(OR(A403="Lietuvos baidarių ir kanojų irklavimo federacija",A403="Lietuvos buriuotojų sąjunga",A403="Lietuvos irklavimo federacija"),1.04,1)*IF(OR(A403="Lietuvos aeroklubas",A403="Lietuvos automobilių sporto federacija",A403="Lietuvos motociklų sporto federacija",A403="Lietuvos motorlaivių federacija",A403="Lietuvos žirginio sporto federacija"),1.09,1)</f>
        <v>0</v>
      </c>
    </row>
    <row r="416" spans="1:18">
      <c r="A416" s="36">
        <v>10</v>
      </c>
      <c r="B416" s="18" t="s">
        <v>122</v>
      </c>
      <c r="C416" s="15" t="s">
        <v>193</v>
      </c>
      <c r="D416" s="18" t="s">
        <v>101</v>
      </c>
      <c r="E416" s="18">
        <v>1</v>
      </c>
      <c r="F416" s="39" t="s">
        <v>214</v>
      </c>
      <c r="G416" s="38" t="s">
        <v>132</v>
      </c>
      <c r="H416" s="22" t="s">
        <v>103</v>
      </c>
      <c r="I416" s="23"/>
      <c r="J416" s="22">
        <v>20</v>
      </c>
      <c r="K416" s="22">
        <v>17</v>
      </c>
      <c r="L416" s="22">
        <v>19</v>
      </c>
      <c r="M416" s="22" t="s">
        <v>108</v>
      </c>
      <c r="N416" s="4">
        <f t="shared" si="200"/>
        <v>0</v>
      </c>
      <c r="O416" s="12">
        <f t="shared" si="204"/>
        <v>0</v>
      </c>
      <c r="P416" s="5">
        <f t="shared" si="202"/>
        <v>0</v>
      </c>
      <c r="Q416" s="14">
        <f t="shared" si="205"/>
        <v>0</v>
      </c>
      <c r="R416" s="13">
        <f>IF(Q416&lt;=30,O416+P416,O416+O416*0.3)*IF(G416=1,0.4,IF(G416=2,0.75,IF(G416="1 (kas 4 m. 1 k. nerengiamos)",0.52,1)))*IF(D416="olimpinė",1,IF(M416="Ne",0.5,1))*IF(D416="olimpinė",1,IF(J416&lt;8,0,1))*E416*IF(D416="olimpinė",1,IF(K416&lt;16,0,1))*IF(I416&lt;=1,1,1/I416)*IF(OR(A404="Lietuvos lengvosios atletikos federacija",A404="Lietuvos šaudymo sporto sąjunga"),1.01,1)*IF(OR(A404="Lietuvos dviračių sporto federacija",A404="Lietuvos biatlono federacija",A404=" Lietuvos nacionalinė slidinėjimo asociacija"),1.03,1)*IF(OR(A404="Lietuvos baidarių ir kanojų irklavimo federacija",A404="Lietuvos buriuotojų sąjunga",A404="Lietuvos irklavimo federacija"),1.04,1)*IF(OR(A404="Lietuvos aeroklubas",A404="Lietuvos automobilių sporto federacija",A404="Lietuvos motociklų sporto federacija",A404="Lietuvos motorlaivių federacija",A404="Lietuvos žirginio sporto federacija"),1.09,1)</f>
        <v>0</v>
      </c>
    </row>
    <row r="417" spans="1:18">
      <c r="A417" s="36">
        <v>11</v>
      </c>
      <c r="B417" s="18" t="s">
        <v>122</v>
      </c>
      <c r="C417" s="15" t="s">
        <v>194</v>
      </c>
      <c r="D417" s="18" t="s">
        <v>101</v>
      </c>
      <c r="E417" s="18">
        <v>1</v>
      </c>
      <c r="F417" s="39" t="s">
        <v>214</v>
      </c>
      <c r="G417" s="38" t="s">
        <v>132</v>
      </c>
      <c r="H417" s="22" t="s">
        <v>103</v>
      </c>
      <c r="I417" s="23"/>
      <c r="J417" s="22">
        <v>20</v>
      </c>
      <c r="K417" s="22">
        <v>17</v>
      </c>
      <c r="L417" s="22">
        <v>19</v>
      </c>
      <c r="M417" s="22" t="s">
        <v>108</v>
      </c>
      <c r="N417" s="4">
        <f t="shared" si="200"/>
        <v>0</v>
      </c>
      <c r="O417" s="12">
        <f t="shared" si="204"/>
        <v>0</v>
      </c>
      <c r="P417" s="5">
        <f t="shared" si="202"/>
        <v>0</v>
      </c>
      <c r="Q417" s="14">
        <f t="shared" si="205"/>
        <v>0</v>
      </c>
      <c r="R417" s="13">
        <f>IF(Q417&lt;=30,O417+P417,O417+O417*0.3)*IF(G417=1,0.4,IF(G417=2,0.75,IF(G417="1 (kas 4 m. 1 k. nerengiamos)",0.52,1)))*IF(D417="olimpinė",1,IF(M417="Ne",0.5,1))*IF(D417="olimpinė",1,IF(J417&lt;8,0,1))*E417*IF(D417="olimpinė",1,IF(K417&lt;16,0,1))*IF(I417&lt;=1,1,1/I417)*IF(OR(A405="Lietuvos lengvosios atletikos federacija",A405="Lietuvos šaudymo sporto sąjunga"),1.01,1)*IF(OR(A405="Lietuvos dviračių sporto federacija",A405="Lietuvos biatlono federacija",A405=" Lietuvos nacionalinė slidinėjimo asociacija"),1.03,1)*IF(OR(A405="Lietuvos baidarių ir kanojų irklavimo federacija",A405="Lietuvos buriuotojų sąjunga",A405="Lietuvos irklavimo federacija"),1.04,1)*IF(OR(A405="Lietuvos aeroklubas",A405="Lietuvos automobilių sporto federacija",A405="Lietuvos motociklų sporto federacija",A405="Lietuvos motorlaivių federacija",A405="Lietuvos žirginio sporto federacija"),1.09,1)</f>
        <v>0</v>
      </c>
    </row>
    <row r="418" spans="1:18">
      <c r="A418" s="36">
        <v>12</v>
      </c>
      <c r="B418" s="18" t="s">
        <v>122</v>
      </c>
      <c r="C418" s="15" t="s">
        <v>195</v>
      </c>
      <c r="D418" s="18" t="s">
        <v>104</v>
      </c>
      <c r="E418" s="18">
        <v>1</v>
      </c>
      <c r="F418" s="22" t="s">
        <v>126</v>
      </c>
      <c r="G418" s="38" t="s">
        <v>132</v>
      </c>
      <c r="H418" s="22" t="s">
        <v>103</v>
      </c>
      <c r="I418" s="23"/>
      <c r="J418" s="22">
        <v>20</v>
      </c>
      <c r="K418" s="22">
        <v>17</v>
      </c>
      <c r="L418" s="22">
        <v>19</v>
      </c>
      <c r="M418" s="22" t="s">
        <v>108</v>
      </c>
      <c r="N418" s="4">
        <f t="shared" si="200"/>
        <v>31.568749999999998</v>
      </c>
      <c r="O418" s="12">
        <f t="shared" si="204"/>
        <v>0</v>
      </c>
      <c r="P418" s="5">
        <f t="shared" si="202"/>
        <v>0</v>
      </c>
      <c r="Q418" s="14">
        <f t="shared" si="205"/>
        <v>0</v>
      </c>
      <c r="R418" s="13">
        <f>IF(Q418&lt;=30,O418+P418,O418+O418*0.3)*IF(G418=1,0.4,IF(G418=2,0.75,IF(G418="1 (kas 4 m. 1 k. nerengiamos)",0.52,1)))*IF(D418="olimpinė",1,IF(M418="Ne",0.5,1))*IF(D418="olimpinė",1,IF(J418&lt;8,0,1))*E418*IF(D418="olimpinė",1,IF(K418&lt;16,0,1))*IF(I418&lt;=1,1,1/I418)*IF(OR(A406="Lietuvos lengvosios atletikos federacija",A406="Lietuvos šaudymo sporto sąjunga"),1.01,1)*IF(OR(A406="Lietuvos dviračių sporto federacija",A406="Lietuvos biatlono federacija",A406=" Lietuvos nacionalinė slidinėjimo asociacija"),1.03,1)*IF(OR(A406="Lietuvos baidarių ir kanojų irklavimo federacija",A406="Lietuvos buriuotojų sąjunga",A406="Lietuvos irklavimo federacija"),1.04,1)*IF(OR(A406="Lietuvos aeroklubas",A406="Lietuvos automobilių sporto federacija",A406="Lietuvos motociklų sporto federacija",A406="Lietuvos motorlaivių federacija",A406="Lietuvos žirginio sporto federacija"),1.09,1)</f>
        <v>0</v>
      </c>
    </row>
    <row r="419" spans="1:18">
      <c r="A419" s="67" t="s">
        <v>3</v>
      </c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9"/>
      <c r="R419" s="13">
        <f>SUM(R407:R418)</f>
        <v>247.59709000000001</v>
      </c>
    </row>
    <row r="420" spans="1:18">
      <c r="A420" s="95" t="s">
        <v>2</v>
      </c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7"/>
      <c r="R420" s="94">
        <f>SUM(R419,R402,R387,R372,R357,R343,R318,R295,R281,R267,R253,R239,R219,R219,R220,R201,R170,R139,R125,R111,R95,R70,R50,R22)</f>
        <v>1632.5948766666668</v>
      </c>
    </row>
    <row r="421" spans="1:18">
      <c r="A421" s="98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100"/>
      <c r="R421" s="94"/>
    </row>
    <row r="422" spans="1:18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7"/>
      <c r="O422" s="7"/>
      <c r="P422" s="7"/>
      <c r="Q422" s="7"/>
      <c r="R422" s="8"/>
    </row>
    <row r="423" spans="1:18" ht="15.6">
      <c r="A423" s="9"/>
    </row>
    <row r="424" spans="1:18" ht="15.6">
      <c r="A424" s="31" t="s">
        <v>96</v>
      </c>
      <c r="B424"/>
      <c r="C424"/>
      <c r="D424"/>
      <c r="E424"/>
      <c r="F424" s="16"/>
      <c r="G424" s="16"/>
    </row>
    <row r="425" spans="1:18" ht="14.4">
      <c r="A425"/>
      <c r="B425"/>
      <c r="C425"/>
      <c r="D425"/>
      <c r="E425"/>
      <c r="F425" s="16"/>
      <c r="G425" s="16"/>
    </row>
    <row r="426" spans="1:18" ht="15.6">
      <c r="A426" s="31" t="s">
        <v>215</v>
      </c>
      <c r="B426"/>
      <c r="C426"/>
      <c r="D426"/>
      <c r="E426"/>
      <c r="F426" s="16"/>
      <c r="G426" s="16"/>
      <c r="I426" s="11" t="s">
        <v>216</v>
      </c>
    </row>
    <row r="427" spans="1:18" ht="15.6">
      <c r="A427" s="32" t="s">
        <v>210</v>
      </c>
      <c r="B427"/>
      <c r="C427"/>
      <c r="D427"/>
      <c r="E427"/>
      <c r="F427" s="16"/>
      <c r="G427" s="16"/>
    </row>
    <row r="428" spans="1:18" ht="14.4">
      <c r="A428" s="32" t="s">
        <v>97</v>
      </c>
      <c r="B428"/>
      <c r="C428"/>
      <c r="D428"/>
      <c r="E428"/>
      <c r="F428" s="16"/>
      <c r="G428" s="16"/>
    </row>
  </sheetData>
  <mergeCells count="111">
    <mergeCell ref="R420:R421"/>
    <mergeCell ref="A22:Q22"/>
    <mergeCell ref="A420:Q421"/>
    <mergeCell ref="A9:P9"/>
    <mergeCell ref="A11:P11"/>
    <mergeCell ref="A10:P10"/>
    <mergeCell ref="A374:P374"/>
    <mergeCell ref="A375:P375"/>
    <mergeCell ref="A376:P376"/>
    <mergeCell ref="A387:Q387"/>
    <mergeCell ref="A404:P404"/>
    <mergeCell ref="A405:P405"/>
    <mergeCell ref="A406:P406"/>
    <mergeCell ref="A419:Q419"/>
    <mergeCell ref="A359:P359"/>
    <mergeCell ref="A360:P360"/>
    <mergeCell ref="A343:Q343"/>
    <mergeCell ref="A296:P296"/>
    <mergeCell ref="A297:P297"/>
    <mergeCell ref="A298:P298"/>
    <mergeCell ref="A318:Q318"/>
    <mergeCell ref="A361:P361"/>
    <mergeCell ref="A372:Q372"/>
    <mergeCell ref="A344:P344"/>
    <mergeCell ref="A2:Q2"/>
    <mergeCell ref="N6:N7"/>
    <mergeCell ref="O6:O7"/>
    <mergeCell ref="F5:O5"/>
    <mergeCell ref="A3:Q3"/>
    <mergeCell ref="F6:F7"/>
    <mergeCell ref="J6:J7"/>
    <mergeCell ref="L6:L7"/>
    <mergeCell ref="P5:P7"/>
    <mergeCell ref="C5:C7"/>
    <mergeCell ref="I6:I7"/>
    <mergeCell ref="K6:K7"/>
    <mergeCell ref="R5:R7"/>
    <mergeCell ref="A5:A7"/>
    <mergeCell ref="B5:B7"/>
    <mergeCell ref="D5:D7"/>
    <mergeCell ref="G6:G7"/>
    <mergeCell ref="E5:E7"/>
    <mergeCell ref="M6:M7"/>
    <mergeCell ref="H6:H7"/>
    <mergeCell ref="Q5:Q7"/>
    <mergeCell ref="A345:P345"/>
    <mergeCell ref="A346:P346"/>
    <mergeCell ref="A357:Q357"/>
    <mergeCell ref="A284:P284"/>
    <mergeCell ref="A295:Q295"/>
    <mergeCell ref="A268:P268"/>
    <mergeCell ref="A269:P269"/>
    <mergeCell ref="A270:P270"/>
    <mergeCell ref="A281:Q281"/>
    <mergeCell ref="A319:P319"/>
    <mergeCell ref="A320:P320"/>
    <mergeCell ref="A321:P321"/>
    <mergeCell ref="A255:P255"/>
    <mergeCell ref="A256:P256"/>
    <mergeCell ref="A267:Q267"/>
    <mergeCell ref="A240:P240"/>
    <mergeCell ref="A241:P241"/>
    <mergeCell ref="A242:P242"/>
    <mergeCell ref="A253:Q253"/>
    <mergeCell ref="A282:P282"/>
    <mergeCell ref="A283:P283"/>
    <mergeCell ref="A221:P221"/>
    <mergeCell ref="A222:P222"/>
    <mergeCell ref="A223:P223"/>
    <mergeCell ref="A239:Q239"/>
    <mergeCell ref="A202:P202"/>
    <mergeCell ref="A203:P203"/>
    <mergeCell ref="A204:P204"/>
    <mergeCell ref="A220:Q220"/>
    <mergeCell ref="A254:P254"/>
    <mergeCell ref="A112:P112"/>
    <mergeCell ref="A113:P113"/>
    <mergeCell ref="A114:P114"/>
    <mergeCell ref="A125:Q125"/>
    <mergeCell ref="A171:P171"/>
    <mergeCell ref="A172:P172"/>
    <mergeCell ref="A173:P173"/>
    <mergeCell ref="A201:Q201"/>
    <mergeCell ref="A140:P140"/>
    <mergeCell ref="A141:P141"/>
    <mergeCell ref="A142:P142"/>
    <mergeCell ref="A170:Q170"/>
    <mergeCell ref="A389:P389"/>
    <mergeCell ref="A390:P390"/>
    <mergeCell ref="A391:P391"/>
    <mergeCell ref="A402:Q402"/>
    <mergeCell ref="A51:P51"/>
    <mergeCell ref="A52:P52"/>
    <mergeCell ref="A53:P53"/>
    <mergeCell ref="A70:Q70"/>
    <mergeCell ref="A23:P23"/>
    <mergeCell ref="A24:P24"/>
    <mergeCell ref="A25:P25"/>
    <mergeCell ref="A50:Q50"/>
    <mergeCell ref="A96:P96"/>
    <mergeCell ref="A97:P97"/>
    <mergeCell ref="A98:P98"/>
    <mergeCell ref="A111:Q111"/>
    <mergeCell ref="A71:P71"/>
    <mergeCell ref="A72:P72"/>
    <mergeCell ref="A73:P73"/>
    <mergeCell ref="A95:Q95"/>
    <mergeCell ref="A126:P126"/>
    <mergeCell ref="A127:P127"/>
    <mergeCell ref="A128:P128"/>
    <mergeCell ref="A139:Q139"/>
  </mergeCells>
  <phoneticPr fontId="0" type="noConversion"/>
  <dataValidations count="5">
    <dataValidation type="list" allowBlank="1" showInputMessage="1" showErrorMessage="1" sqref="D407:D418 D377:D386 D12:D21 D362:D371 D347:D356 D322:D342 D299:D317 D285:D294 D271:D280 D257:D266 D243:D252 D224:D238 D205:D219 D174:D200 D129:D138 D115:D124 D74:D94 D54:D69 D26:D49 D99:D110 D143:D169 D392:D401">
      <formula1>"olimpinė,neolimpinė"</formula1>
    </dataValidation>
    <dataValidation type="list" allowBlank="1" showInputMessage="1" showErrorMessage="1" sqref="M407:M418 M377:M386 H377:H386 H407:H418 H12:H21 M362:M371 H362:H371 M347:M356 H347:H356 M322:M342 H322:H342 M285:M294 H299:H317 M257:M266 H285:H294 M271:M280 H271:H280 M224:M238 H257:H266 M243:M252 H243:H252 M205:M219 H224:H238 M174:M200 H205:H219 M143:M169 H174:H200 M115:M124 H129:H138 M99:M110 H115:H124 M54:M69 H74:H94 M26:M49 H54:H69 M12:M21 H26:H49 M74:M94 H99:H110 M129:M138 H143:H169 M299:M317 M392:M401 H392:H401">
      <formula1>"Taip,Ne"</formula1>
    </dataValidation>
    <dataValidation type="list" allowBlank="1" showInputMessage="1" showErrorMessage="1" sqref="F322:F342 F377:F386 F392:F401 F362:F371 F347:F356 F205:F219 F299:F317 F285:F294 F271:F280 F257:F266 F243:F252 F407:F418 F99:F110 F174:F200 F129:F138 F115:F124 F74:F94 F12:F21 F26:F49 F54:F69 F143:F169 F224:F238">
      <formula1>"OŽ,PČ,PČneol,PŽ,EČ,EČneol,EŽ,PT,JOŽ,JPČ,JEČ,JEOF,JnPČ,JnEČ,JčPČ,JčEČ,NEAK"</formula1>
    </dataValidation>
    <dataValidation type="list" allowBlank="1" showInputMessage="1" showErrorMessage="1" sqref="G407:G418 G377:G386 G13:G21 G363:G371 G348:G356 G323:G342 G300:G317 G286:G294 G272:G280 G258:G266 G244:G252 G225:G238 G144:G169 G175:G200 G130:G138 G116:G124 G102:G110 G86:G94 G27:G49 G392:G401">
      <formula1>"1,2,4"</formula1>
    </dataValidation>
    <dataValidation type="list" allowBlank="1" showInputMessage="1" showErrorMessage="1" sqref="G12 G362 G347 G322 G299 G285 G271 G257 G243 G224 G54:G69 G174 G143 G129 G115 G99:G101 G74:G85 G26 G205:G219">
      <formula1>"1,1 (kas 4 m. 1 k. nerengiamos),2,4"</formula1>
    </dataValidation>
  </dataValidations>
  <pageMargins left="0.39" right="0.38" top="0.47244094488188981" bottom="0.39370078740157483" header="0.31496062992125984" footer="0.31496062992125984"/>
  <pageSetup paperSize="9" scale="6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'Pripazintos federacijos'!$A$2:$A$75</xm:f>
          </x14:formula1>
          <xm:sqref>A2:Q2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8"/>
  <sheetViews>
    <sheetView topLeftCell="A375" zoomScale="70" zoomScaleNormal="70" workbookViewId="0">
      <selection activeCell="O424" sqref="O424"/>
    </sheetView>
  </sheetViews>
  <sheetFormatPr defaultColWidth="9.109375" defaultRowHeight="13.8"/>
  <cols>
    <col min="1" max="1" width="3.88671875" style="40" bestFit="1" customWidth="1"/>
    <col min="2" max="2" width="25.6640625" style="40" bestFit="1" customWidth="1"/>
    <col min="3" max="3" width="14.33203125" style="40" customWidth="1"/>
    <col min="4" max="4" width="10.6640625" style="40" customWidth="1"/>
    <col min="5" max="5" width="10" style="40" customWidth="1"/>
    <col min="6" max="6" width="10.109375" style="40" customWidth="1"/>
    <col min="7" max="7" width="11.6640625" style="40" customWidth="1"/>
    <col min="8" max="8" width="10.109375" style="40" customWidth="1"/>
    <col min="9" max="9" width="23.33203125" style="40" customWidth="1"/>
    <col min="10" max="10" width="10.5546875" style="40" customWidth="1"/>
    <col min="11" max="11" width="11" style="40" customWidth="1"/>
    <col min="12" max="12" width="10.5546875" style="40" customWidth="1"/>
    <col min="13" max="13" width="11.44140625" style="40" customWidth="1"/>
    <col min="14" max="14" width="8.88671875" style="41" customWidth="1"/>
    <col min="15" max="15" width="9.109375" style="41" customWidth="1"/>
    <col min="16" max="16" width="11.109375" style="41" customWidth="1"/>
    <col min="17" max="17" width="12.6640625" style="41" customWidth="1"/>
    <col min="18" max="18" width="11.44140625" style="40" customWidth="1"/>
    <col min="19" max="16384" width="9.109375" style="11"/>
  </cols>
  <sheetData>
    <row r="1" spans="1:19" ht="3" customHeight="1"/>
    <row r="2" spans="1:19" ht="25.2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9" ht="15.6">
      <c r="A3" s="122" t="s">
        <v>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9" ht="15.6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  <c r="P4" s="44"/>
      <c r="Q4" s="44"/>
      <c r="R4" s="43"/>
    </row>
    <row r="5" spans="1:19" ht="15" hidden="1" customHeight="1">
      <c r="A5" s="124" t="s">
        <v>0</v>
      </c>
      <c r="B5" s="125" t="s">
        <v>4</v>
      </c>
      <c r="C5" s="125" t="s">
        <v>82</v>
      </c>
      <c r="D5" s="125" t="s">
        <v>83</v>
      </c>
      <c r="E5" s="115" t="s">
        <v>84</v>
      </c>
      <c r="F5" s="126"/>
      <c r="G5" s="127"/>
      <c r="H5" s="127"/>
      <c r="I5" s="127"/>
      <c r="J5" s="127"/>
      <c r="K5" s="127"/>
      <c r="L5" s="127"/>
      <c r="M5" s="127"/>
      <c r="N5" s="127"/>
      <c r="O5" s="128"/>
      <c r="P5" s="125" t="s">
        <v>81</v>
      </c>
      <c r="Q5" s="130" t="s">
        <v>94</v>
      </c>
      <c r="R5" s="115" t="s">
        <v>93</v>
      </c>
    </row>
    <row r="6" spans="1:19" ht="45" customHeight="1">
      <c r="A6" s="124"/>
      <c r="B6" s="125"/>
      <c r="C6" s="125"/>
      <c r="D6" s="125"/>
      <c r="E6" s="116"/>
      <c r="F6" s="115" t="s">
        <v>85</v>
      </c>
      <c r="G6" s="115" t="s">
        <v>86</v>
      </c>
      <c r="H6" s="115" t="s">
        <v>87</v>
      </c>
      <c r="I6" s="118" t="s">
        <v>95</v>
      </c>
      <c r="J6" s="115" t="s">
        <v>88</v>
      </c>
      <c r="K6" s="115" t="s">
        <v>89</v>
      </c>
      <c r="L6" s="115" t="s">
        <v>90</v>
      </c>
      <c r="M6" s="115" t="s">
        <v>91</v>
      </c>
      <c r="N6" s="113" t="s">
        <v>92</v>
      </c>
      <c r="O6" s="113" t="s">
        <v>98</v>
      </c>
      <c r="P6" s="129"/>
      <c r="Q6" s="131"/>
      <c r="R6" s="116"/>
    </row>
    <row r="7" spans="1:19" ht="69" customHeight="1">
      <c r="A7" s="124"/>
      <c r="B7" s="125"/>
      <c r="C7" s="125"/>
      <c r="D7" s="125"/>
      <c r="E7" s="117"/>
      <c r="F7" s="117"/>
      <c r="G7" s="117"/>
      <c r="H7" s="117"/>
      <c r="I7" s="119"/>
      <c r="J7" s="117"/>
      <c r="K7" s="117"/>
      <c r="L7" s="117"/>
      <c r="M7" s="117"/>
      <c r="N7" s="114"/>
      <c r="O7" s="114"/>
      <c r="P7" s="129"/>
      <c r="Q7" s="132"/>
      <c r="R7" s="117"/>
    </row>
    <row r="8" spans="1:19" ht="5.4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pans="1:19" ht="15" customHeight="1">
      <c r="A9" s="105" t="s">
        <v>107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48"/>
    </row>
    <row r="10" spans="1:19" ht="15" customHeight="1">
      <c r="A10" s="105" t="s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48"/>
    </row>
    <row r="11" spans="1:19" ht="15" customHeight="1">
      <c r="A11" s="105" t="s">
        <v>211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48"/>
    </row>
    <row r="12" spans="1:19" ht="15" customHeight="1">
      <c r="A12" s="49">
        <v>1</v>
      </c>
      <c r="B12" s="49" t="s">
        <v>99</v>
      </c>
      <c r="C12" s="50" t="s">
        <v>100</v>
      </c>
      <c r="D12" s="49" t="s">
        <v>101</v>
      </c>
      <c r="E12" s="49">
        <v>1</v>
      </c>
      <c r="F12" s="49" t="s">
        <v>213</v>
      </c>
      <c r="G12" s="49">
        <v>1</v>
      </c>
      <c r="H12" s="49" t="s">
        <v>103</v>
      </c>
      <c r="I12" s="49"/>
      <c r="J12" s="49">
        <v>16</v>
      </c>
      <c r="K12" s="49">
        <v>12</v>
      </c>
      <c r="L12" s="49">
        <v>7</v>
      </c>
      <c r="M12" s="49" t="s">
        <v>108</v>
      </c>
      <c r="N12" s="51">
        <f>(IF(F12="OŽ",IF(L12=1,612,IF(L12=2,473.76,IF(L12=3,380.16,IF(L12=4,201.6,IF(L12=5,187.2,IF(L12=6,172.8,IF(L12=7,165,IF(L12=8,160,0))))))))+IF(L12&lt;=8,0,IF(L12&lt;=16,153,IF(L12&lt;=24,120,IF(L12&lt;=32,89,IF(L12&lt;=48,58,0)))))-IF(L12&lt;=8,0,IF(L12&lt;=16,(L12-9)*3.06,IF(L12&lt;=24,(L12-17)*3.06,IF(L12&lt;=32,(L12-25)*3.06,IF(L12&lt;=48,(L12-33)*3.06,0))))),0)+IF(F12="PČ",IF(L12=1,449,IF(L12=2,314.6,IF(L12=3,238,IF(L12=4,172,IF(L12=5,159,IF(L12=6,145,IF(L12=7,132,IF(L12=8,119,0))))))))+IF(L12&lt;=8,0,IF(L12&lt;=16,88,IF(L12&lt;=24,55,IF(L12&lt;=32,22,0))))-IF(L12&lt;=8,0,IF(L12&lt;=16,(L12-9)*2.245,IF(L12&lt;=24,(L12-17)*2.245,IF(L12&lt;=32,(L12-25)*2.245,0)))),0)+IF(F12="PČneol",IF(L12=1,85,IF(L12=2,64.61,IF(L12=3,50.76,IF(L12=4,16.25,IF(L12=5,15,IF(L12=6,13.75,IF(L12=7,12.5,IF(L12=8,11.25,0))))))))+IF(L12&lt;=8,0,IF(L12&lt;=16,9,0))-IF(L12&lt;=8,0,IF(L12&lt;=16,(L12-9)*0.425,0)),0)+IF(F12="PŽ",IF(L12=1,85,IF(L12=2,59.5,IF(L12=3,45,IF(L12=4,32.5,IF(L12=5,30,IF(L12=6,27.5,IF(L12=7,25,IF(L12=8,22.5,0))))))))+IF(L12&lt;=8,0,IF(L12&lt;=16,19,IF(L12&lt;=24,13,IF(L12&lt;=32,8,0))))-IF(L12&lt;=8,0,IF(L12&lt;=16,(L12-9)*0.425,IF(L12&lt;=24,(L12-17)*0.425,IF(L12&lt;=32,(L12-25)*0.425,0)))),0)+IF(F12="EČ",IF(L12=1,204,IF(L12=2,156.24,IF(L12=3,123.84,IF(L12=4,72,IF(L12=5,66,IF(L12=6,60,IF(L12=7,54,IF(L12=8,48,0))))))))+IF(L12&lt;=8,0,IF(L12&lt;=16,40,IF(L12&lt;=24,25,0)))-IF(L12&lt;=8,0,IF(L12&lt;=16,(L12-9)*1.02,IF(L12&lt;=24,(L12-17)*1.02,0))),0)+IF(F12="EČneol",IF(L12=1,68,IF(L12=2,51.69,IF(L12=3,40.61,IF(L12=4,13,IF(L12=5,12,IF(L12=6,11,IF(L12=7,10,IF(L12=8,9,0)))))))))+IF(F12="EŽ",IF(L12=1,68,IF(L12=2,47.6,IF(L12=3,36,IF(L12=4,18,IF(L12=5,16.5,IF(L12=6,15,IF(L12=7,13.5,IF(L12=8,12,0))))))))+IF(L12&lt;=8,0,IF(L12&lt;=16,10,IF(L12&lt;=24,6,0)))-IF(L12&lt;=8,0,IF(L12&lt;=16,(L12-9)*0.34,IF(L12&lt;=24,(L12-17)*0.34,0))),0)+IF(F12="PT",IF(L12=1,68,IF(L12=2,52.08,IF(L12=3,41.28,IF(L12=4,24,IF(L12=5,22,IF(L12=6,20,IF(L12=7,18,IF(L12=8,16,0))))))))+IF(L12&lt;=8,0,IF(L12&lt;=16,13,IF(L12&lt;=24,9,IF(L12&lt;=32,4,0))))-IF(L12&lt;=8,0,IF(L12&lt;=16,(L12-9)*0.34,IF(L12&lt;=24,(L12-17)*0.34,IF(L12&lt;=32,(L12-25)*0.34,0)))),0)+IF(F12="JOŽ",IF(L12=1,85,IF(L12=2,59.5,IF(L12=3,45,IF(L12=4,32.5,IF(L12=5,30,IF(L12=6,27.5,IF(L12=7,25,IF(L12=8,22.5,0))))))))+IF(L12&lt;=8,0,IF(L12&lt;=16,19,IF(L12&lt;=24,13,0)))-IF(L12&lt;=8,0,IF(L12&lt;=16,(L12-9)*0.425,IF(L12&lt;=24,(L12-17)*0.425,0))),0)+IF(F12="JPČ",IF(L12=1,68,IF(L12=2,47.6,IF(L12=3,36,IF(L12=4,26,IF(L12=5,24,IF(L12=6,22,IF(L12=7,20,IF(L12=8,18,0))))))))+IF(L12&lt;=8,0,IF(L12&lt;=16,13,IF(L12&lt;=24,9,0)))-IF(L12&lt;=8,0,IF(L12&lt;=16,(L12-9)*0.34,IF(L12&lt;=24,(L12-17)*0.34,0))),0)+IF(F12="JEČ",IF(L12=1,34,IF(L12=2,26.04,IF(L12=3,20.6,IF(L12=4,12,IF(L12=5,11,IF(L12=6,10,IF(L12=7,9,IF(L12=8,8,0))))))))+IF(L12&lt;=8,0,IF(L12&lt;=16,6,0))-IF(L12&lt;=8,0,IF(L12&lt;=16,(L12-9)*0.17,0)),0)+IF(F12="JEOF",IF(L12=1,34,IF(L12=2,26.04,IF(L12=3,20.6,IF(L12=4,12,IF(L12=5,11,IF(L12=6,10,IF(L12=7,9,IF(L12=8,8,0))))))))+IF(L12&lt;=8,0,IF(L12&lt;=16,6,0))-IF(L12&lt;=8,0,IF(L12&lt;=16,(L12-9)*0.17,0)),0)+IF(F12="JnPČ",IF(L12=1,51,IF(L12=2,35.7,IF(L12=3,27,IF(L12=4,19.5,IF(L12=5,18,IF(L12=6,16.5,IF(L12=7,15,IF(L12=8,13.5,0))))))))+IF(L12&lt;=8,0,IF(L12&lt;=16,10,0))-IF(L12&lt;=8,0,IF(L12&lt;=16,(L12-9)*0.255,0)),0)+IF(F12="JnEČ",IF(L12=1,25.5,IF(L12=2,19.53,IF(L12=3,15.48,IF(L12=4,9,IF(L12=5,8.25,IF(L12=6,7.5,IF(L12=7,6.75,IF(L12=8,6,0))))))))+IF(L12&lt;=8,0,IF(L12&lt;=16,5,0))-IF(L12&lt;=8,0,IF(L12&lt;=16,(L12-9)*0.1275,0)),0)+IF(F12="JčPČ",IF(L12=1,21.25,IF(L12=2,14.5,IF(L12=3,11.5,IF(L12=4,7,IF(L12=5,6.5,IF(L12=6,6,IF(L12=7,5.5,IF(L12=8,5,0))))))))+IF(L12&lt;=8,0,IF(L12&lt;=16,4,0))-IF(L12&lt;=8,0,IF(L12&lt;=16,(L12-9)*0.10625,0)),0)+IF(F12="JčEČ",IF(L12=1,17,IF(L12=2,13.02,IF(L12=3,10.32,IF(L12=4,6,IF(L12=5,5.5,IF(L12=6,5,IF(L12=7,4.5,IF(L12=8,4,0))))))))+IF(L12&lt;=8,0,IF(L12&lt;=16,3,0))-IF(L12&lt;=8,0,IF(L12&lt;=16,(L12-9)*0.085,0)),0)+IF(F12="NEAK",IF(L12=1,11.48,IF(L12=2,8.79,IF(L12=3,6.97,IF(L12=4,4.05,IF(L12=5,3.71,IF(L12=6,3.38,IF(L12=7,3.04,IF(L12=8,2.7,0))))))))+IF(L12&lt;=8,0,IF(L12&lt;=16,2,IF(L12&lt;=24,1.3,0)))-IF(L12&lt;=8,0,IF(L12&lt;=16,(L12-9)*0.0574,IF(L12&lt;=24,(L12-17)*0.0574,0))),0))*IF(L12&lt;4,1,IF(OR(F12="PČ",F12="PŽ",F12="PT"),IF(J12&lt;32,J12/32,1),1))* IF(L12&lt;4,1,IF(OR(F12="EČ",F12="EŽ",F12="JOŽ",F12="JPČ",F12="NEAK"),IF(J12&lt;24,J12/24,1),1))*IF(L12&lt;4,1,IF(OR(F12="PČneol",F12="JEČ",F12="JEOF",F12="JnPČ",F12="JnEČ",F12="JčPČ",F12="JčEČ"),IF(J12&lt;16,J12/16,1),1))*IF(L12&lt;4,1,IF(F12="EČneol",IF(J12&lt;8,J12/8,1),1))</f>
        <v>10</v>
      </c>
      <c r="O12" s="52">
        <f t="shared" ref="O12:O21" si="0">IF(F12="OŽ",N12,IF(H12="Ne",IF(J12*0.3&lt;=J12-L12,N12,0),IF(J12*0.1&lt;=J12-L12,N12,0)))</f>
        <v>10</v>
      </c>
      <c r="P12" s="53">
        <f>IF(O12=0,0,IF(F12="OŽ",IF(L12&gt;47,0,IF(J12&gt;47,(48-L12)*1.836,((48-L12)-(48-J12))*1.836)),0)+IF(F12="PČ",IF(L12&gt;31,0,IF(J12&gt;31,(32-L12)*1.347,((32-L12)-(32-J12))*1.347)),0)+ IF(F12="PČneol",IF(L12&gt;15,0,IF(J12&gt;15,(16-L12)*0.255,((16-L12)-(16-J12))*0.255)),0)+IF(F12="PŽ",IF(L12&gt;31,0,IF(J12&gt;31,(32-L12)*0.255,((32-L12)-(32-J12))*0.255)),0)+IF(F12="EČ",IF(L12&gt;23,0,IF(J12&gt;23,(24-L12)*0.612,((24-L12)-(24-J12))*0.612)),0)+IF(F12="EČneol",IF(L12&gt;7,0,IF(J12&gt;7,(8-L12)*0.204,((8-L12)-(8-J12))*0.204)),0)+IF(F12="EŽ",IF(L12&gt;23,0,IF(J12&gt;23,(24-L12)*0.204,((24-L12)-(24-J12))*0.204)),0)+IF(F12="PT",IF(L12&gt;31,0,IF(J12&gt;31,(32-L12)*0.204,((32-L12)-(32-J12))*0.204)),0)+IF(F12="JOŽ",IF(L12&gt;23,0,IF(J12&gt;23,(24-L12)*0.255,((24-L12)-(24-J12))*0.255)),0)+IF(F12="JPČ",IF(L12&gt;23,0,IF(J12&gt;23,(24-L12)*0.204,((24-L12)-(24-J12))*0.204)),0)+IF(F12="JEČ",IF(L12&gt;15,0,IF(J12&gt;15,(16-L12)*0.102,((16-L12)-(16-J12))*0.102)),0)+IF(F12="JEOF",IF(L12&gt;15,0,IF(J12&gt;15,(16-L12)*0.102,((16-L12)-(16-J12))*0.102)),0)+IF(F12="JnPČ",IF(L12&gt;15,0,IF(J12&gt;15,(16-L12)*0.153,((16-L12)-(16-J12))*0.153)),0)+IF(F12="JnEČ",IF(L12&gt;15,0,IF(J12&gt;15,(16-L12)*0.0765,((16-L12)-(16-J12))*0.0765)),0)+IF(F12="JčPČ",IF(L12&gt;15,0,IF(J12&gt;15,(16-L12)*0.06375,((16-L12)-(16-J12))*0.06375)),0)+IF(F12="JčEČ",IF(L12&gt;15,0,IF(J12&gt;15,(16-L12)*0.051,((16-L12)-(16-J12))*0.051)),0)+IF(F12="NEAK",IF(L12&gt;23,0,IF(J12&gt;23,(24-L12)*0.03444,((24-L12)-(24-J12))*0.03444)),0))</f>
        <v>0.20399999999999999</v>
      </c>
      <c r="Q12" s="54">
        <f>IF(ISERROR(P12*100/N12),0,(P12*100/N12))</f>
        <v>2.04</v>
      </c>
      <c r="R12" s="55">
        <f>IF(Q12&lt;=30,O12+P12,O12+O12*0.3)*IF(G12=1,0.4,IF(G12=2,0.75,IF(G12="1 (kas 4 m. 1 k. nerengiamos)",0.52,1)))*IF(D12="olimpinė",1,IF(M12="Ne",0.5,1))*IF(D12="olimpinė",1,IF(J12&lt;8,0,1))*E12*IF(D12="olimpinė",1,IF(K12&lt;16,0,1))*IF(I12&lt;=1,1,1/I12)*IF(OR(A2="Lietuvos lengvosios atletikos federacija",A2="Lietuvos šaudymo sporto sąjunga"),1.01,1)*IF(OR(A2="Lietuvos dviračių sporto federacija",A2="Lietuvos biatlono federacija",A2=" Lietuvos nacionalinė slidinėjimo asociacija"),1.03,1)*IF(OR(A2="Lietuvos baidarių ir kanojų irklavimo federacija",A2="Lietuvos buriuotojų sąjunga",A2="Lietuvos irklavimo federacija"),1.04,1)*IF(OR(A2="Lietuvos aeroklubas",A2="Lietuvos automobilių sporto federacija",A2="Lietuvos motociklų sporto federacija",A2="Lietuvos motorlaivių federacija",A2="Lietuvos žirginio sporto federacija"),1.09,1)</f>
        <v>0</v>
      </c>
      <c r="S12" s="29"/>
    </row>
    <row r="13" spans="1:19" ht="15" customHeight="1">
      <c r="A13" s="49">
        <v>2</v>
      </c>
      <c r="B13" s="49" t="s">
        <v>99</v>
      </c>
      <c r="C13" s="50" t="s">
        <v>100</v>
      </c>
      <c r="D13" s="49" t="s">
        <v>101</v>
      </c>
      <c r="E13" s="49">
        <v>1</v>
      </c>
      <c r="F13" s="49" t="s">
        <v>213</v>
      </c>
      <c r="G13" s="49">
        <v>1</v>
      </c>
      <c r="H13" s="49" t="s">
        <v>103</v>
      </c>
      <c r="I13" s="49"/>
      <c r="J13" s="49">
        <v>16</v>
      </c>
      <c r="K13" s="49">
        <v>12</v>
      </c>
      <c r="L13" s="49">
        <v>8</v>
      </c>
      <c r="M13" s="49" t="s">
        <v>108</v>
      </c>
      <c r="N13" s="51">
        <f t="shared" ref="N13:N21" si="1">(IF(F13="OŽ",IF(L13=1,612,IF(L13=2,473.76,IF(L13=3,380.16,IF(L13=4,201.6,IF(L13=5,187.2,IF(L13=6,172.8,IF(L13=7,165,IF(L13=8,160,0))))))))+IF(L13&lt;=8,0,IF(L13&lt;=16,153,IF(L13&lt;=24,120,IF(L13&lt;=32,89,IF(L13&lt;=48,58,0)))))-IF(L13&lt;=8,0,IF(L13&lt;=16,(L13-9)*3.06,IF(L13&lt;=24,(L13-17)*3.06,IF(L13&lt;=32,(L13-25)*3.06,IF(L13&lt;=48,(L13-33)*3.06,0))))),0)+IF(F13="PČ",IF(L13=1,449,IF(L13=2,314.6,IF(L13=3,238,IF(L13=4,172,IF(L13=5,159,IF(L13=6,145,IF(L13=7,132,IF(L13=8,119,0))))))))+IF(L13&lt;=8,0,IF(L13&lt;=16,88,IF(L13&lt;=24,55,IF(L13&lt;=32,22,0))))-IF(L13&lt;=8,0,IF(L13&lt;=16,(L13-9)*2.245,IF(L13&lt;=24,(L13-17)*2.245,IF(L13&lt;=32,(L13-25)*2.245,0)))),0)+IF(F13="PČneol",IF(L13=1,85,IF(L13=2,64.61,IF(L13=3,50.76,IF(L13=4,16.25,IF(L13=5,15,IF(L13=6,13.75,IF(L13=7,12.5,IF(L13=8,11.25,0))))))))+IF(L13&lt;=8,0,IF(L13&lt;=16,9,0))-IF(L13&lt;=8,0,IF(L13&lt;=16,(L13-9)*0.425,0)),0)+IF(F13="PŽ",IF(L13=1,85,IF(L13=2,59.5,IF(L13=3,45,IF(L13=4,32.5,IF(L13=5,30,IF(L13=6,27.5,IF(L13=7,25,IF(L13=8,22.5,0))))))))+IF(L13&lt;=8,0,IF(L13&lt;=16,19,IF(L13&lt;=24,13,IF(L13&lt;=32,8,0))))-IF(L13&lt;=8,0,IF(L13&lt;=16,(L13-9)*0.425,IF(L13&lt;=24,(L13-17)*0.425,IF(L13&lt;=32,(L13-25)*0.425,0)))),0)+IF(F13="EČ",IF(L13=1,204,IF(L13=2,156.24,IF(L13=3,123.84,IF(L13=4,72,IF(L13=5,66,IF(L13=6,60,IF(L13=7,54,IF(L13=8,48,0))))))))+IF(L13&lt;=8,0,IF(L13&lt;=16,40,IF(L13&lt;=24,25,0)))-IF(L13&lt;=8,0,IF(L13&lt;=16,(L13-9)*1.02,IF(L13&lt;=24,(L13-17)*1.02,0))),0)+IF(F13="EČneol",IF(L13=1,68,IF(L13=2,51.69,IF(L13=3,40.61,IF(L13=4,13,IF(L13=5,12,IF(L13=6,11,IF(L13=7,10,IF(L13=8,9,0)))))))))+IF(F13="EŽ",IF(L13=1,68,IF(L13=2,47.6,IF(L13=3,36,IF(L13=4,18,IF(L13=5,16.5,IF(L13=6,15,IF(L13=7,13.5,IF(L13=8,12,0))))))))+IF(L13&lt;=8,0,IF(L13&lt;=16,10,IF(L13&lt;=24,6,0)))-IF(L13&lt;=8,0,IF(L13&lt;=16,(L13-9)*0.34,IF(L13&lt;=24,(L13-17)*0.34,0))),0)+IF(F13="PT",IF(L13=1,68,IF(L13=2,52.08,IF(L13=3,41.28,IF(L13=4,24,IF(L13=5,22,IF(L13=6,20,IF(L13=7,18,IF(L13=8,16,0))))))))+IF(L13&lt;=8,0,IF(L13&lt;=16,13,IF(L13&lt;=24,9,IF(L13&lt;=32,4,0))))-IF(L13&lt;=8,0,IF(L13&lt;=16,(L13-9)*0.34,IF(L13&lt;=24,(L13-17)*0.34,IF(L13&lt;=32,(L13-25)*0.34,0)))),0)+IF(F13="JOŽ",IF(L13=1,85,IF(L13=2,59.5,IF(L13=3,45,IF(L13=4,32.5,IF(L13=5,30,IF(L13=6,27.5,IF(L13=7,25,IF(L13=8,22.5,0))))))))+IF(L13&lt;=8,0,IF(L13&lt;=16,19,IF(L13&lt;=24,13,0)))-IF(L13&lt;=8,0,IF(L13&lt;=16,(L13-9)*0.425,IF(L13&lt;=24,(L13-17)*0.425,0))),0)+IF(F13="JPČ",IF(L13=1,68,IF(L13=2,47.6,IF(L13=3,36,IF(L13=4,26,IF(L13=5,24,IF(L13=6,22,IF(L13=7,20,IF(L13=8,18,0))))))))+IF(L13&lt;=8,0,IF(L13&lt;=16,13,IF(L13&lt;=24,9,0)))-IF(L13&lt;=8,0,IF(L13&lt;=16,(L13-9)*0.34,IF(L13&lt;=24,(L13-17)*0.34,0))),0)+IF(F13="JEČ",IF(L13=1,34,IF(L13=2,26.04,IF(L13=3,20.6,IF(L13=4,12,IF(L13=5,11,IF(L13=6,10,IF(L13=7,9,IF(L13=8,8,0))))))))+IF(L13&lt;=8,0,IF(L13&lt;=16,6,0))-IF(L13&lt;=8,0,IF(L13&lt;=16,(L13-9)*0.17,0)),0)+IF(F13="JEOF",IF(L13=1,34,IF(L13=2,26.04,IF(L13=3,20.6,IF(L13=4,12,IF(L13=5,11,IF(L13=6,10,IF(L13=7,9,IF(L13=8,8,0))))))))+IF(L13&lt;=8,0,IF(L13&lt;=16,6,0))-IF(L13&lt;=8,0,IF(L13&lt;=16,(L13-9)*0.17,0)),0)+IF(F13="JnPČ",IF(L13=1,51,IF(L13=2,35.7,IF(L13=3,27,IF(L13=4,19.5,IF(L13=5,18,IF(L13=6,16.5,IF(L13=7,15,IF(L13=8,13.5,0))))))))+IF(L13&lt;=8,0,IF(L13&lt;=16,10,0))-IF(L13&lt;=8,0,IF(L13&lt;=16,(L13-9)*0.255,0)),0)+IF(F13="JnEČ",IF(L13=1,25.5,IF(L13=2,19.53,IF(L13=3,15.48,IF(L13=4,9,IF(L13=5,8.25,IF(L13=6,7.5,IF(L13=7,6.75,IF(L13=8,6,0))))))))+IF(L13&lt;=8,0,IF(L13&lt;=16,5,0))-IF(L13&lt;=8,0,IF(L13&lt;=16,(L13-9)*0.1275,0)),0)+IF(F13="JčPČ",IF(L13=1,21.25,IF(L13=2,14.5,IF(L13=3,11.5,IF(L13=4,7,IF(L13=5,6.5,IF(L13=6,6,IF(L13=7,5.5,IF(L13=8,5,0))))))))+IF(L13&lt;=8,0,IF(L13&lt;=16,4,0))-IF(L13&lt;=8,0,IF(L13&lt;=16,(L13-9)*0.10625,0)),0)+IF(F13="JčEČ",IF(L13=1,17,IF(L13=2,13.02,IF(L13=3,10.32,IF(L13=4,6,IF(L13=5,5.5,IF(L13=6,5,IF(L13=7,4.5,IF(L13=8,4,0))))))))+IF(L13&lt;=8,0,IF(L13&lt;=16,3,0))-IF(L13&lt;=8,0,IF(L13&lt;=16,(L13-9)*0.085,0)),0)+IF(F13="NEAK",IF(L13=1,11.48,IF(L13=2,8.79,IF(L13=3,6.97,IF(L13=4,4.05,IF(L13=5,3.71,IF(L13=6,3.38,IF(L13=7,3.04,IF(L13=8,2.7,0))))))))+IF(L13&lt;=8,0,IF(L13&lt;=16,2,IF(L13&lt;=24,1.3,0)))-IF(L13&lt;=8,0,IF(L13&lt;=16,(L13-9)*0.0574,IF(L13&lt;=24,(L13-17)*0.0574,0))),0))*IF(L13&lt;4,1,IF(OR(F13="PČ",F13="PŽ",F13="PT"),IF(J13&lt;32,J13/32,1),1))* IF(L13&lt;4,1,IF(OR(F13="EČ",F13="EŽ",F13="JOŽ",F13="JPČ",F13="NEAK"),IF(J13&lt;24,J13/24,1),1))*IF(L13&lt;4,1,IF(OR(F13="PČneol",F13="JEČ",F13="JEOF",F13="JnPČ",F13="JnEČ",F13="JčPČ",F13="JčEČ"),IF(J13&lt;16,J13/16,1),1))*IF(L13&lt;4,1,IF(F13="EČneol",IF(J13&lt;8,J13/8,1),1))</f>
        <v>9</v>
      </c>
      <c r="O13" s="52">
        <f t="shared" si="0"/>
        <v>9</v>
      </c>
      <c r="P13" s="53">
        <f t="shared" ref="P13:P21" si="2">IF(O13=0,0,IF(F13="OŽ",IF(L13&gt;47,0,IF(J13&gt;47,(48-L13)*1.836,((48-L13)-(48-J13))*1.836)),0)+IF(F13="PČ",IF(L13&gt;31,0,IF(J13&gt;31,(32-L13)*1.347,((32-L13)-(32-J13))*1.347)),0)+ IF(F13="PČneol",IF(L13&gt;15,0,IF(J13&gt;15,(16-L13)*0.255,((16-L13)-(16-J13))*0.255)),0)+IF(F13="PŽ",IF(L13&gt;31,0,IF(J13&gt;31,(32-L13)*0.255,((32-L13)-(32-J13))*0.255)),0)+IF(F13="EČ",IF(L13&gt;23,0,IF(J13&gt;23,(24-L13)*0.612,((24-L13)-(24-J13))*0.612)),0)+IF(F13="EČneol",IF(L13&gt;7,0,IF(J13&gt;7,(8-L13)*0.204,((8-L13)-(8-J13))*0.204)),0)+IF(F13="EŽ",IF(L13&gt;23,0,IF(J13&gt;23,(24-L13)*0.204,((24-L13)-(24-J13))*0.204)),0)+IF(F13="PT",IF(L13&gt;31,0,IF(J13&gt;31,(32-L13)*0.204,((32-L13)-(32-J13))*0.204)),0)+IF(F13="JOŽ",IF(L13&gt;23,0,IF(J13&gt;23,(24-L13)*0.255,((24-L13)-(24-J13))*0.255)),0)+IF(F13="JPČ",IF(L13&gt;23,0,IF(J13&gt;23,(24-L13)*0.204,((24-L13)-(24-J13))*0.204)),0)+IF(F13="JEČ",IF(L13&gt;15,0,IF(J13&gt;15,(16-L13)*0.102,((16-L13)-(16-J13))*0.102)),0)+IF(F13="JEOF",IF(L13&gt;15,0,IF(J13&gt;15,(16-L13)*0.102,((16-L13)-(16-J13))*0.102)),0)+IF(F13="JnPČ",IF(L13&gt;15,0,IF(J13&gt;15,(16-L13)*0.153,((16-L13)-(16-J13))*0.153)),0)+IF(F13="JnEČ",IF(L13&gt;15,0,IF(J13&gt;15,(16-L13)*0.0765,((16-L13)-(16-J13))*0.0765)),0)+IF(F13="JčPČ",IF(L13&gt;15,0,IF(J13&gt;15,(16-L13)*0.06375,((16-L13)-(16-J13))*0.06375)),0)+IF(F13="JčEČ",IF(L13&gt;15,0,IF(J13&gt;15,(16-L13)*0.051,((16-L13)-(16-J13))*0.051)),0)+IF(F13="NEAK",IF(L13&gt;23,0,IF(J13&gt;23,(24-L13)*0.03444,((24-L13)-(24-J13))*0.03444)),0))</f>
        <v>0</v>
      </c>
      <c r="Q13" s="54">
        <f t="shared" ref="Q13:Q21" si="3">IF(ISERROR(P13*100/N13),0,(P13*100/N13))</f>
        <v>0</v>
      </c>
      <c r="R13" s="55">
        <f t="shared" ref="R13:R21" si="4">IF(Q13&lt;=30,O13+P13,O13+O13*0.3)*IF(G13=1,0.4,IF(G13=2,0.75,IF(G13="1 (kas 4 m. 1 k. nerengiamos)",0.52,1)))*IF(D13="olimpinė",1,IF(M13="Ne",0.5,1))*IF(D13="olimpinė",1,IF(J13&lt;8,0,1))*E13*IF(D13="olimpinė",1,IF(K13&lt;16,0,1))*IF(I13&lt;=1,1,1/I13)*IF(OR(A3="Lietuvos lengvosios atletikos federacija",A3="Lietuvos šaudymo sporto sąjunga"),1.01,1)*IF(OR(A3="Lietuvos dviračių sporto federacija",A3="Lietuvos biatlono federacija",A3=" Lietuvos nacionalinė slidinėjimo asociacija"),1.03,1)*IF(OR(A3="Lietuvos baidarių ir kanojų irklavimo federacija",A3="Lietuvos buriuotojų sąjunga",A3="Lietuvos irklavimo federacija"),1.04,1)*IF(OR(A3="Lietuvos aeroklubas",A3="Lietuvos automobilių sporto federacija",A3="Lietuvos motociklų sporto federacija",A3="Lietuvos motorlaivių federacija",A3="Lietuvos žirginio sporto federacija"),1.09,1)</f>
        <v>0</v>
      </c>
      <c r="S13" s="29"/>
    </row>
    <row r="14" spans="1:19" ht="15" customHeight="1">
      <c r="A14" s="49">
        <v>3</v>
      </c>
      <c r="B14" s="49" t="s">
        <v>99</v>
      </c>
      <c r="C14" s="50" t="s">
        <v>100</v>
      </c>
      <c r="D14" s="49" t="s">
        <v>104</v>
      </c>
      <c r="E14" s="49">
        <v>1</v>
      </c>
      <c r="F14" s="49" t="s">
        <v>102</v>
      </c>
      <c r="G14" s="49">
        <v>1</v>
      </c>
      <c r="H14" s="49" t="s">
        <v>103</v>
      </c>
      <c r="I14" s="49"/>
      <c r="J14" s="49">
        <v>16</v>
      </c>
      <c r="K14" s="49">
        <v>12</v>
      </c>
      <c r="L14" s="49">
        <v>7</v>
      </c>
      <c r="M14" s="49" t="s">
        <v>108</v>
      </c>
      <c r="N14" s="51">
        <f t="shared" si="1"/>
        <v>36</v>
      </c>
      <c r="O14" s="52">
        <f t="shared" si="0"/>
        <v>36</v>
      </c>
      <c r="P14" s="53">
        <f t="shared" si="2"/>
        <v>5.508</v>
      </c>
      <c r="Q14" s="54">
        <f>IF(ISERROR(P14*100/N14),0,(P14*100/N14))</f>
        <v>15.299999999999999</v>
      </c>
      <c r="R14" s="55">
        <f t="shared" si="4"/>
        <v>16.603200000000001</v>
      </c>
    </row>
    <row r="15" spans="1:19" ht="15" customHeight="1">
      <c r="A15" s="49">
        <v>4</v>
      </c>
      <c r="B15" s="49" t="s">
        <v>105</v>
      </c>
      <c r="C15" s="50" t="s">
        <v>106</v>
      </c>
      <c r="D15" s="49" t="s">
        <v>101</v>
      </c>
      <c r="E15" s="49">
        <v>1</v>
      </c>
      <c r="F15" s="49" t="s">
        <v>213</v>
      </c>
      <c r="G15" s="49">
        <v>1</v>
      </c>
      <c r="H15" s="49" t="s">
        <v>103</v>
      </c>
      <c r="I15" s="49"/>
      <c r="J15" s="49">
        <v>14</v>
      </c>
      <c r="K15" s="49">
        <v>11</v>
      </c>
      <c r="L15" s="49">
        <v>12</v>
      </c>
      <c r="M15" s="49" t="s">
        <v>108</v>
      </c>
      <c r="N15" s="51">
        <f t="shared" si="1"/>
        <v>0</v>
      </c>
      <c r="O15" s="52">
        <f t="shared" si="0"/>
        <v>0</v>
      </c>
      <c r="P15" s="53">
        <f t="shared" si="2"/>
        <v>0</v>
      </c>
      <c r="Q15" s="54">
        <f t="shared" si="3"/>
        <v>0</v>
      </c>
      <c r="R15" s="55">
        <f t="shared" si="4"/>
        <v>0</v>
      </c>
    </row>
    <row r="16" spans="1:19" ht="15" hidden="1" customHeight="1">
      <c r="A16" s="49">
        <v>5</v>
      </c>
      <c r="B16" s="49"/>
      <c r="C16" s="5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1">
        <f t="shared" si="1"/>
        <v>0</v>
      </c>
      <c r="O16" s="52">
        <f t="shared" si="0"/>
        <v>0</v>
      </c>
      <c r="P16" s="53">
        <f t="shared" si="2"/>
        <v>0</v>
      </c>
      <c r="Q16" s="54">
        <f t="shared" si="3"/>
        <v>0</v>
      </c>
      <c r="R16" s="55">
        <f t="shared" si="4"/>
        <v>0</v>
      </c>
    </row>
    <row r="17" spans="1:18" ht="15" hidden="1" customHeight="1">
      <c r="A17" s="49">
        <v>6</v>
      </c>
      <c r="B17" s="49"/>
      <c r="C17" s="50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1">
        <f t="shared" si="1"/>
        <v>0</v>
      </c>
      <c r="O17" s="52">
        <f t="shared" si="0"/>
        <v>0</v>
      </c>
      <c r="P17" s="53">
        <f t="shared" si="2"/>
        <v>0</v>
      </c>
      <c r="Q17" s="54">
        <f t="shared" si="3"/>
        <v>0</v>
      </c>
      <c r="R17" s="55">
        <f t="shared" si="4"/>
        <v>0</v>
      </c>
    </row>
    <row r="18" spans="1:18" ht="15" hidden="1" customHeight="1">
      <c r="A18" s="49">
        <v>7</v>
      </c>
      <c r="B18" s="49"/>
      <c r="C18" s="5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1">
        <f t="shared" si="1"/>
        <v>0</v>
      </c>
      <c r="O18" s="52">
        <f t="shared" si="0"/>
        <v>0</v>
      </c>
      <c r="P18" s="53">
        <f t="shared" si="2"/>
        <v>0</v>
      </c>
      <c r="Q18" s="54">
        <f t="shared" si="3"/>
        <v>0</v>
      </c>
      <c r="R18" s="55">
        <f t="shared" si="4"/>
        <v>0</v>
      </c>
    </row>
    <row r="19" spans="1:18" ht="15" hidden="1" customHeight="1">
      <c r="A19" s="49">
        <v>8</v>
      </c>
      <c r="B19" s="49"/>
      <c r="C19" s="5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1">
        <f t="shared" si="1"/>
        <v>0</v>
      </c>
      <c r="O19" s="52">
        <f t="shared" si="0"/>
        <v>0</v>
      </c>
      <c r="P19" s="53">
        <f t="shared" si="2"/>
        <v>0</v>
      </c>
      <c r="Q19" s="54">
        <f t="shared" si="3"/>
        <v>0</v>
      </c>
      <c r="R19" s="55">
        <f t="shared" si="4"/>
        <v>0</v>
      </c>
    </row>
    <row r="20" spans="1:18" ht="15" hidden="1" customHeight="1">
      <c r="A20" s="49">
        <v>9</v>
      </c>
      <c r="B20" s="49"/>
      <c r="C20" s="50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1">
        <f>(IF(F20="OŽ",IF(L20=1,612,IF(L20=2,473.76,IF(L20=3,380.16,IF(L20=4,201.6,IF(L20=5,187.2,IF(L20=6,172.8,IF(L20=7,165,IF(L20=8,160,0))))))))+IF(L20&lt;=8,0,IF(L20&lt;=16,153,IF(L20&lt;=24,120,IF(L20&lt;=32,89,IF(L20&lt;=48,58,0)))))-IF(L20&lt;=8,0,IF(L20&lt;=16,(L20-9)*3.06,IF(L20&lt;=24,(L20-17)*3.06,IF(L20&lt;=32,(L20-25)*3.06,IF(L20&lt;=48,(L20-33)*3.06,0))))),0)+IF(F20="PČ",IF(L20=1,449,IF(L20=2,314.6,IF(L20=3,238,IF(L20=4,172,IF(L20=5,159,IF(L20=6,145,IF(L20=7,132,IF(L20=8,119,0))))))))+IF(L20&lt;=8,0,IF(L20&lt;=16,88,IF(L20&lt;=24,55,IF(L20&lt;=32,22,0))))-IF(L20&lt;=8,0,IF(L20&lt;=16,(L20-9)*2.245,IF(L20&lt;=24,(L20-17)*2.245,IF(L20&lt;=32,(L20-25)*2.245,0)))),0)+IF(F20="PČneol",IF(L20=1,85,IF(L20=2,64.61,IF(L20=3,50.76,IF(L20=4,16.25,IF(L20=5,15,IF(L20=6,13.75,IF(L20=7,12.5,IF(L20=8,11.25,0))))))))+IF(L20&lt;=8,0,IF(L20&lt;=16,9,0))-IF(L20&lt;=8,0,IF(L20&lt;=16,(L20-9)*0.425,0)),0)+IF(F20="PŽ",IF(L20=1,85,IF(L20=2,59.5,IF(L20=3,45,IF(L20=4,32.5,IF(L20=5,30,IF(L20=6,27.5,IF(L20=7,25,IF(L20=8,22.5,0))))))))+IF(L20&lt;=8,0,IF(L20&lt;=16,19,IF(L20&lt;=24,13,IF(L20&lt;=32,8,0))))-IF(L20&lt;=8,0,IF(L20&lt;=16,(L20-9)*0.425,IF(L20&lt;=24,(L20-17)*0.425,IF(L20&lt;=32,(L20-25)*0.425,0)))),0)+IF(F20="EČ",IF(L20=1,204,IF(L20=2,156.24,IF(L20=3,123.84,IF(L20=4,72,IF(L20=5,66,IF(L20=6,60,IF(L20=7,54,IF(L20=8,48,0))))))))+IF(L20&lt;=8,0,IF(L20&lt;=16,40,IF(L20&lt;=24,25,0)))-IF(L20&lt;=8,0,IF(L20&lt;=16,(L20-9)*1.02,IF(L20&lt;=24,(L20-17)*1.02,0))),0)+IF(F20="EČneol",IF(L20=1,68,IF(L20=2,51.69,IF(L20=3,40.61,IF(L20=4,13,IF(L20=5,12,IF(L20=6,11,IF(L20=7,10,IF(L20=8,9,0)))))))))+IF(F20="EŽ",IF(L20=1,68,IF(L20=2,47.6,IF(L20=3,36,IF(L20=4,18,IF(L20=5,16.5,IF(L20=6,15,IF(L20=7,13.5,IF(L20=8,12,0))))))))+IF(L20&lt;=8,0,IF(L20&lt;=16,10,IF(L20&lt;=24,6,0)))-IF(L20&lt;=8,0,IF(L20&lt;=16,(L20-9)*0.34,IF(L20&lt;=24,(L20-17)*0.34,0))),0)+IF(F20="PT",IF(L20=1,68,IF(L20=2,52.08,IF(L20=3,41.28,IF(L20=4,24,IF(L20=5,22,IF(L20=6,20,IF(L20=7,18,IF(L20=8,16,0))))))))+IF(L20&lt;=8,0,IF(L20&lt;=16,13,IF(L20&lt;=24,9,IF(L20&lt;=32,4,0))))-IF(L20&lt;=8,0,IF(L20&lt;=16,(L20-9)*0.34,IF(L20&lt;=24,(L20-17)*0.34,IF(L20&lt;=32,(L20-25)*0.34,0)))),0)+IF(F20="JOŽ",IF(L20=1,85,IF(L20=2,59.5,IF(L20=3,45,IF(L20=4,32.5,IF(L20=5,30,IF(L20=6,27.5,IF(L20=7,25,IF(L20=8,22.5,0))))))))+IF(L20&lt;=8,0,IF(L20&lt;=16,19,IF(L20&lt;=24,13,0)))-IF(L20&lt;=8,0,IF(L20&lt;=16,(L20-9)*0.425,IF(L20&lt;=24,(L20-17)*0.425,0))),0)+IF(F20="JPČ",IF(L20=1,68,IF(L20=2,47.6,IF(L20=3,36,IF(L20=4,26,IF(L20=5,24,IF(L20=6,22,IF(L20=7,20,IF(L20=8,18,0))))))))+IF(L20&lt;=8,0,IF(L20&lt;=16,13,IF(L20&lt;=24,9,0)))-IF(L20&lt;=8,0,IF(L20&lt;=16,(L20-9)*0.34,IF(L20&lt;=24,(L20-17)*0.34,0))),0)+IF(F20="JEČ",IF(L20=1,34,IF(L20=2,26.04,IF(L20=3,20.6,IF(L20=4,12,IF(L20=5,11,IF(L20=6,10,IF(L20=7,9,IF(L20=8,8,0))))))))+IF(L20&lt;=8,0,IF(L20&lt;=16,6,0))-IF(L20&lt;=8,0,IF(L20&lt;=16,(L20-9)*0.17,0)),0)+IF(F20="JEOF",IF(L20=1,34,IF(L20=2,26.04,IF(L20=3,20.6,IF(L20=4,12,IF(L20=5,11,IF(L20=6,10,IF(L20=7,9,IF(L20=8,8,0))))))))+IF(L20&lt;=8,0,IF(L20&lt;=16,6,0))-IF(L20&lt;=8,0,IF(L20&lt;=16,(L20-9)*0.17,0)),0)+IF(F20="JnPČ",IF(L20=1,51,IF(L20=2,35.7,IF(L20=3,27,IF(L20=4,19.5,IF(L20=5,18,IF(L20=6,16.5,IF(L20=7,15,IF(L20=8,13.5,0))))))))+IF(L20&lt;=8,0,IF(L20&lt;=16,10,0))-IF(L20&lt;=8,0,IF(L20&lt;=16,(L20-9)*0.255,0)),0)+IF(F20="JnEČ",IF(L20=1,25.5,IF(L20=2,19.53,IF(L20=3,15.48,IF(L20=4,9,IF(L20=5,8.25,IF(L20=6,7.5,IF(L20=7,6.75,IF(L20=8,6,0))))))))+IF(L20&lt;=8,0,IF(L20&lt;=16,5,0))-IF(L20&lt;=8,0,IF(L20&lt;=16,(L20-9)*0.1275,0)),0)+IF(F20="JčPČ",IF(L20=1,21.25,IF(L20=2,14.5,IF(L20=3,11.5,IF(L20=4,7,IF(L20=5,6.5,IF(L20=6,6,IF(L20=7,5.5,IF(L20=8,5,0))))))))+IF(L20&lt;=8,0,IF(L20&lt;=16,4,0))-IF(L20&lt;=8,0,IF(L20&lt;=16,(L20-9)*0.10625,0)),0)+IF(F20="JčEČ",IF(L20=1,17,IF(L20=2,13.02,IF(L20=3,10.32,IF(L20=4,6,IF(L20=5,5.5,IF(L20=6,5,IF(L20=7,4.5,IF(L20=8,4,0))))))))+IF(L20&lt;=8,0,IF(L20&lt;=16,3,0))-IF(L20&lt;=8,0,IF(L20&lt;=16,(L20-9)*0.085,0)),0)+IF(F20="NEAK",IF(L20=1,11.48,IF(L20=2,8.79,IF(L20=3,6.97,IF(L20=4,4.05,IF(L20=5,3.71,IF(L20=6,3.38,IF(L20=7,3.04,IF(L20=8,2.7,0))))))))+IF(L20&lt;=8,0,IF(L20&lt;=16,2,IF(L20&lt;=24,1.3,0)))-IF(L20&lt;=8,0,IF(L20&lt;=16,(L20-9)*0.0574,IF(L20&lt;=24,(L20-17)*0.0574,0))),0))*IF(L20&lt;4,1,IF(OR(F20="PČ",F20="PŽ",F20="PT"),IF(J20&lt;32,J20/32,1),1))* IF(L20&lt;4,1,IF(OR(F20="EČ",F20="EŽ",F20="JOŽ",F20="JPČ",F20="NEAK"),IF(J20&lt;24,J20/24,1),1))*IF(L20&lt;4,1,IF(OR(F20="PČneol",F20="JEČ",F20="JEOF",F20="JnPČ",F20="JnEČ",F20="JčPČ",F20="JčEČ"),IF(J20&lt;16,J20/16,1),1))*IF(L20&lt;4,1,IF(F20="EČneol",IF(J20&lt;8,J20/8,1),1))</f>
        <v>0</v>
      </c>
      <c r="O20" s="52">
        <f t="shared" si="0"/>
        <v>0</v>
      </c>
      <c r="P20" s="53">
        <f t="shared" si="2"/>
        <v>0</v>
      </c>
      <c r="Q20" s="54">
        <f t="shared" si="3"/>
        <v>0</v>
      </c>
      <c r="R20" s="55">
        <f t="shared" si="4"/>
        <v>0</v>
      </c>
    </row>
    <row r="21" spans="1:18" ht="15" hidden="1" customHeight="1">
      <c r="A21" s="49">
        <v>10</v>
      </c>
      <c r="B21" s="49"/>
      <c r="C21" s="50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1">
        <f t="shared" si="1"/>
        <v>0</v>
      </c>
      <c r="O21" s="52">
        <f t="shared" si="0"/>
        <v>0</v>
      </c>
      <c r="P21" s="53">
        <f t="shared" si="2"/>
        <v>0</v>
      </c>
      <c r="Q21" s="54">
        <f t="shared" si="3"/>
        <v>0</v>
      </c>
      <c r="R21" s="55">
        <f t="shared" si="4"/>
        <v>0</v>
      </c>
    </row>
    <row r="22" spans="1:18" ht="15" customHeight="1">
      <c r="A22" s="102" t="s">
        <v>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  <c r="R22" s="55">
        <f>SUM(R12:R21)</f>
        <v>16.603200000000001</v>
      </c>
    </row>
    <row r="23" spans="1:18" ht="15" customHeight="1">
      <c r="A23" s="105" t="s">
        <v>109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8"/>
    </row>
    <row r="24" spans="1:18" ht="15" customHeight="1">
      <c r="A24" s="105" t="s">
        <v>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48"/>
    </row>
    <row r="25" spans="1:18" ht="15" customHeight="1">
      <c r="A25" s="105" t="s">
        <v>110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8"/>
    </row>
    <row r="26" spans="1:18" ht="15" customHeight="1">
      <c r="A26" s="49">
        <v>1</v>
      </c>
      <c r="B26" s="49" t="s">
        <v>111</v>
      </c>
      <c r="C26" s="50" t="s">
        <v>112</v>
      </c>
      <c r="D26" s="49" t="s">
        <v>101</v>
      </c>
      <c r="E26" s="49">
        <v>1</v>
      </c>
      <c r="F26" s="49" t="s">
        <v>113</v>
      </c>
      <c r="G26" s="49">
        <v>1</v>
      </c>
      <c r="H26" s="49" t="s">
        <v>103</v>
      </c>
      <c r="I26" s="49"/>
      <c r="J26" s="49">
        <v>17</v>
      </c>
      <c r="K26" s="49">
        <v>14</v>
      </c>
      <c r="L26" s="49">
        <v>16</v>
      </c>
      <c r="M26" s="49" t="s">
        <v>108</v>
      </c>
      <c r="N26" s="51">
        <f>(IF(F26="OŽ",IF(L26=1,612,IF(L26=2,473.76,IF(L26=3,380.16,IF(L26=4,201.6,IF(L26=5,187.2,IF(L26=6,172.8,IF(L26=7,165,IF(L26=8,160,0))))))))+IF(L26&lt;=8,0,IF(L26&lt;=16,153,IF(L26&lt;=24,120,IF(L26&lt;=32,89,IF(L26&lt;=48,58,0)))))-IF(L26&lt;=8,0,IF(L26&lt;=16,(L26-9)*3.06,IF(L26&lt;=24,(L26-17)*3.06,IF(L26&lt;=32,(L26-25)*3.06,IF(L26&lt;=48,(L26-33)*3.06,0))))),0)+IF(F26="PČ",IF(L26=1,449,IF(L26=2,314.6,IF(L26=3,238,IF(L26=4,172,IF(L26=5,159,IF(L26=6,145,IF(L26=7,132,IF(L26=8,119,0))))))))+IF(L26&lt;=8,0,IF(L26&lt;=16,88,IF(L26&lt;=24,55,IF(L26&lt;=32,22,0))))-IF(L26&lt;=8,0,IF(L26&lt;=16,(L26-9)*2.245,IF(L26&lt;=24,(L26-17)*2.245,IF(L26&lt;=32,(L26-25)*2.245,0)))),0)+IF(F26="PČneol",IF(L26=1,85,IF(L26=2,64.61,IF(L26=3,50.76,IF(L26=4,16.25,IF(L26=5,15,IF(L26=6,13.75,IF(L26=7,12.5,IF(L26=8,11.25,0))))))))+IF(L26&lt;=8,0,IF(L26&lt;=16,9,0))-IF(L26&lt;=8,0,IF(L26&lt;=16,(L26-9)*0.425,0)),0)+IF(F26="PŽ",IF(L26=1,85,IF(L26=2,59.5,IF(L26=3,45,IF(L26=4,32.5,IF(L26=5,30,IF(L26=6,27.5,IF(L26=7,25,IF(L26=8,22.5,0))))))))+IF(L26&lt;=8,0,IF(L26&lt;=16,19,IF(L26&lt;=24,13,IF(L26&lt;=32,8,0))))-IF(L26&lt;=8,0,IF(L26&lt;=16,(L26-9)*0.425,IF(L26&lt;=24,(L26-17)*0.425,IF(L26&lt;=32,(L26-25)*0.425,0)))),0)+IF(F26="EČ",IF(L26=1,204,IF(L26=2,156.24,IF(L26=3,123.84,IF(L26=4,72,IF(L26=5,66,IF(L26=6,60,IF(L26=7,54,IF(L26=8,48,0))))))))+IF(L26&lt;=8,0,IF(L26&lt;=16,40,IF(L26&lt;=24,25,0)))-IF(L26&lt;=8,0,IF(L26&lt;=16,(L26-9)*1.02,IF(L26&lt;=24,(L26-17)*1.02,0))),0)+IF(F26="EČneol",IF(L26=1,68,IF(L26=2,51.69,IF(L26=3,40.61,IF(L26=4,13,IF(L26=5,12,IF(L26=6,11,IF(L26=7,10,IF(L26=8,9,0)))))))))+IF(F26="EŽ",IF(L26=1,68,IF(L26=2,47.6,IF(L26=3,36,IF(L26=4,18,IF(L26=5,16.5,IF(L26=6,15,IF(L26=7,13.5,IF(L26=8,12,0))))))))+IF(L26&lt;=8,0,IF(L26&lt;=16,10,IF(L26&lt;=24,6,0)))-IF(L26&lt;=8,0,IF(L26&lt;=16,(L26-9)*0.34,IF(L26&lt;=24,(L26-17)*0.34,0))),0)+IF(F26="PT",IF(L26=1,68,IF(L26=2,52.08,IF(L26=3,41.28,IF(L26=4,24,IF(L26=5,22,IF(L26=6,20,IF(L26=7,18,IF(L26=8,16,0))))))))+IF(L26&lt;=8,0,IF(L26&lt;=16,13,IF(L26&lt;=24,9,IF(L26&lt;=32,4,0))))-IF(L26&lt;=8,0,IF(L26&lt;=16,(L26-9)*0.34,IF(L26&lt;=24,(L26-17)*0.34,IF(L26&lt;=32,(L26-25)*0.34,0)))),0)+IF(F26="JOŽ",IF(L26=1,85,IF(L26=2,59.5,IF(L26=3,45,IF(L26=4,32.5,IF(L26=5,30,IF(L26=6,27.5,IF(L26=7,25,IF(L26=8,22.5,0))))))))+IF(L26&lt;=8,0,IF(L26&lt;=16,19,IF(L26&lt;=24,13,0)))-IF(L26&lt;=8,0,IF(L26&lt;=16,(L26-9)*0.425,IF(L26&lt;=24,(L26-17)*0.425,0))),0)+IF(F26="JPČ",IF(L26=1,68,IF(L26=2,47.6,IF(L26=3,36,IF(L26=4,26,IF(L26=5,24,IF(L26=6,22,IF(L26=7,20,IF(L26=8,18,0))))))))+IF(L26&lt;=8,0,IF(L26&lt;=16,13,IF(L26&lt;=24,9,0)))-IF(L26&lt;=8,0,IF(L26&lt;=16,(L26-9)*0.34,IF(L26&lt;=24,(L26-17)*0.34,0))),0)+IF(F26="JEČ",IF(L26=1,34,IF(L26=2,26.04,IF(L26=3,20.6,IF(L26=4,12,IF(L26=5,11,IF(L26=6,10,IF(L26=7,9,IF(L26=8,8,0))))))))+IF(L26&lt;=8,0,IF(L26&lt;=16,6,0))-IF(L26&lt;=8,0,IF(L26&lt;=16,(L26-9)*0.17,0)),0)+IF(F26="JEOF",IF(L26=1,34,IF(L26=2,26.04,IF(L26=3,20.6,IF(L26=4,12,IF(L26=5,11,IF(L26=6,10,IF(L26=7,9,IF(L26=8,8,0))))))))+IF(L26&lt;=8,0,IF(L26&lt;=16,6,0))-IF(L26&lt;=8,0,IF(L26&lt;=16,(L26-9)*0.17,0)),0)+IF(F26="JnPČ",IF(L26=1,51,IF(L26=2,35.7,IF(L26=3,27,IF(L26=4,19.5,IF(L26=5,18,IF(L26=6,16.5,IF(L26=7,15,IF(L26=8,13.5,0))))))))+IF(L26&lt;=8,0,IF(L26&lt;=16,10,0))-IF(L26&lt;=8,0,IF(L26&lt;=16,(L26-9)*0.255,0)),0)+IF(F26="JnEČ",IF(L26=1,25.5,IF(L26=2,19.53,IF(L26=3,15.48,IF(L26=4,9,IF(L26=5,8.25,IF(L26=6,7.5,IF(L26=7,6.75,IF(L26=8,6,0))))))))+IF(L26&lt;=8,0,IF(L26&lt;=16,5,0))-IF(L26&lt;=8,0,IF(L26&lt;=16,(L26-9)*0.1275,0)),0)+IF(F26="JčPČ",IF(L26=1,21.25,IF(L26=2,14.5,IF(L26=3,11.5,IF(L26=4,7,IF(L26=5,6.5,IF(L26=6,6,IF(L26=7,5.5,IF(L26=8,5,0))))))))+IF(L26&lt;=8,0,IF(L26&lt;=16,4,0))-IF(L26&lt;=8,0,IF(L26&lt;=16,(L26-9)*0.10625,0)),0)+IF(F26="JčEČ",IF(L26=1,17,IF(L26=2,13.02,IF(L26=3,10.32,IF(L26=4,6,IF(L26=5,5.5,IF(L26=6,5,IF(L26=7,4.5,IF(L26=8,4,0))))))))+IF(L26&lt;=8,0,IF(L26&lt;=16,3,0))-IF(L26&lt;=8,0,IF(L26&lt;=16,(L26-9)*0.085,0)),0)+IF(F26="NEAK",IF(L26=1,11.48,IF(L26=2,8.79,IF(L26=3,6.97,IF(L26=4,4.05,IF(L26=5,3.71,IF(L26=6,3.38,IF(L26=7,3.04,IF(L26=8,2.7,0))))))))+IF(L26&lt;=8,0,IF(L26&lt;=16,2,IF(L26&lt;=24,1.3,0)))-IF(L26&lt;=8,0,IF(L26&lt;=16,(L26-9)*0.0574,IF(L26&lt;=24,(L26-17)*0.0574,0))),0))*IF(L26&lt;4,1,IF(OR(F26="PČ",F26="PŽ",F26="PT"),IF(J26&lt;32,J26/32,1),1))* IF(L26&lt;4,1,IF(OR(F26="EČ",F26="EŽ",F26="JOŽ",F26="JPČ",F26="NEAK"),IF(J26&lt;24,J26/24,1),1))*IF(L26&lt;4,1,IF(OR(F26="PČneol",F26="JEČ",F26="JEOF",F26="JnPČ",F26="JnEČ",F26="JčPČ",F26="JčEČ"),IF(J26&lt;16,J26/16,1),1))*IF(L26&lt;4,1,IF(F26="EČneol",IF(J26&lt;8,J26/8,1),1))</f>
        <v>4.1074999999999999</v>
      </c>
      <c r="O26" s="52">
        <f t="shared" ref="O26:O49" si="5">IF(F26="OŽ",N26,IF(H26="Ne",IF(J26*0.3&lt;=J26-L26,N26,0),IF(J26*0.1&lt;=J26-L26,N26,0)))</f>
        <v>0</v>
      </c>
      <c r="P26" s="53">
        <f>IF(O26=0,0,IF(F26="OŽ",IF(L26&gt;47,0,IF(J26&gt;47,(48-L26)*1.836,((48-L26)-(48-J26))*1.836)),0)+IF(F26="PČ",IF(L26&gt;31,0,IF(J26&gt;31,(32-L26)*1.347,((32-L26)-(32-J26))*1.347)),0)+ IF(F26="PČneol",IF(L26&gt;15,0,IF(J26&gt;15,(16-L26)*0.255,((16-L26)-(16-J26))*0.255)),0)+IF(F26="PŽ",IF(L26&gt;31,0,IF(J26&gt;31,(32-L26)*0.255,((32-L26)-(32-J26))*0.255)),0)+IF(F26="EČ",IF(L26&gt;23,0,IF(J26&gt;23,(24-L26)*0.612,((24-L26)-(24-J26))*0.612)),0)+IF(F26="EČneol",IF(L26&gt;7,0,IF(J26&gt;7,(8-L26)*0.204,((8-L26)-(8-J26))*0.204)),0)+IF(F26="EŽ",IF(L26&gt;23,0,IF(J26&gt;23,(24-L26)*0.204,((24-L26)-(24-J26))*0.204)),0)+IF(F26="PT",IF(L26&gt;31,0,IF(J26&gt;31,(32-L26)*0.204,((32-L26)-(32-J26))*0.204)),0)+IF(F26="JOŽ",IF(L26&gt;23,0,IF(J26&gt;23,(24-L26)*0.255,((24-L26)-(24-J26))*0.255)),0)+IF(F26="JPČ",IF(L26&gt;23,0,IF(J26&gt;23,(24-L26)*0.204,((24-L26)-(24-J26))*0.204)),0)+IF(F26="JEČ",IF(L26&gt;15,0,IF(J26&gt;15,(16-L26)*0.102,((16-L26)-(16-J26))*0.102)),0)+IF(F26="JEOF",IF(L26&gt;15,0,IF(J26&gt;15,(16-L26)*0.102,((16-L26)-(16-J26))*0.102)),0)+IF(F26="JnPČ",IF(L26&gt;15,0,IF(J26&gt;15,(16-L26)*0.153,((16-L26)-(16-J26))*0.153)),0)+IF(F26="JnEČ",IF(L26&gt;15,0,IF(J26&gt;15,(16-L26)*0.0765,((16-L26)-(16-J26))*0.0765)),0)+IF(F26="JčPČ",IF(L26&gt;15,0,IF(J26&gt;15,(16-L26)*0.06375,((16-L26)-(16-J26))*0.06375)),0)+IF(F26="JčEČ",IF(L26&gt;15,0,IF(J26&gt;15,(16-L26)*0.051,((16-L26)-(16-J26))*0.051)),0)+IF(F26="NEAK",IF(L26&gt;23,0,IF(J26&gt;23,(24-L26)*0.03444,((24-L26)-(24-J26))*0.03444)),0))</f>
        <v>0</v>
      </c>
      <c r="Q26" s="54">
        <f>IF(ISERROR(P26*100/N26),0,(P26*100/N26))</f>
        <v>0</v>
      </c>
      <c r="R26" s="55">
        <f>IF(Q26&lt;=30,O26+P26,O26+O26*0.3)*IF(G26=1,0.4,IF(G26=2,0.75,IF(G26="1 (kas 4 m. 1 k. nerengiamos)",0.52,1)))*IF(D26="olimpinė",1,IF(M26="Ne",0.5,1))*IF(D26="olimpinė",1,IF(J26&lt;8,0,1))*E26*IF(D26="olimpinė",1,IF(K26&lt;16,0,1))*IF(I26&lt;=1,1,1/I26)*IF(OR(A16="Lietuvos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7" spans="1:18" ht="15" customHeight="1">
      <c r="A27" s="49">
        <v>2</v>
      </c>
      <c r="B27" s="49" t="s">
        <v>111</v>
      </c>
      <c r="C27" s="50" t="s">
        <v>112</v>
      </c>
      <c r="D27" s="49" t="s">
        <v>101</v>
      </c>
      <c r="E27" s="49">
        <v>1</v>
      </c>
      <c r="F27" s="49" t="s">
        <v>113</v>
      </c>
      <c r="G27" s="49">
        <v>1</v>
      </c>
      <c r="H27" s="49" t="s">
        <v>103</v>
      </c>
      <c r="I27" s="49"/>
      <c r="J27" s="49">
        <v>17</v>
      </c>
      <c r="K27" s="49">
        <v>14</v>
      </c>
      <c r="L27" s="49">
        <v>14</v>
      </c>
      <c r="M27" s="49" t="s">
        <v>108</v>
      </c>
      <c r="N27" s="51">
        <f t="shared" ref="N27:N47" si="6">(IF(F27="OŽ",IF(L27=1,612,IF(L27=2,473.76,IF(L27=3,380.16,IF(L27=4,201.6,IF(L27=5,187.2,IF(L27=6,172.8,IF(L27=7,165,IF(L27=8,160,0))))))))+IF(L27&lt;=8,0,IF(L27&lt;=16,153,IF(L27&lt;=24,120,IF(L27&lt;=32,89,IF(L27&lt;=48,58,0)))))-IF(L27&lt;=8,0,IF(L27&lt;=16,(L27-9)*3.06,IF(L27&lt;=24,(L27-17)*3.06,IF(L27&lt;=32,(L27-25)*3.06,IF(L27&lt;=48,(L27-33)*3.06,0))))),0)+IF(F27="PČ",IF(L27=1,449,IF(L27=2,314.6,IF(L27=3,238,IF(L27=4,172,IF(L27=5,159,IF(L27=6,145,IF(L27=7,132,IF(L27=8,119,0))))))))+IF(L27&lt;=8,0,IF(L27&lt;=16,88,IF(L27&lt;=24,55,IF(L27&lt;=32,22,0))))-IF(L27&lt;=8,0,IF(L27&lt;=16,(L27-9)*2.245,IF(L27&lt;=24,(L27-17)*2.245,IF(L27&lt;=32,(L27-25)*2.245,0)))),0)+IF(F27="PČneol",IF(L27=1,85,IF(L27=2,64.61,IF(L27=3,50.76,IF(L27=4,16.25,IF(L27=5,15,IF(L27=6,13.75,IF(L27=7,12.5,IF(L27=8,11.25,0))))))))+IF(L27&lt;=8,0,IF(L27&lt;=16,9,0))-IF(L27&lt;=8,0,IF(L27&lt;=16,(L27-9)*0.425,0)),0)+IF(F27="PŽ",IF(L27=1,85,IF(L27=2,59.5,IF(L27=3,45,IF(L27=4,32.5,IF(L27=5,30,IF(L27=6,27.5,IF(L27=7,25,IF(L27=8,22.5,0))))))))+IF(L27&lt;=8,0,IF(L27&lt;=16,19,IF(L27&lt;=24,13,IF(L27&lt;=32,8,0))))-IF(L27&lt;=8,0,IF(L27&lt;=16,(L27-9)*0.425,IF(L27&lt;=24,(L27-17)*0.425,IF(L27&lt;=32,(L27-25)*0.425,0)))),0)+IF(F27="EČ",IF(L27=1,204,IF(L27=2,156.24,IF(L27=3,123.84,IF(L27=4,72,IF(L27=5,66,IF(L27=6,60,IF(L27=7,54,IF(L27=8,48,0))))))))+IF(L27&lt;=8,0,IF(L27&lt;=16,40,IF(L27&lt;=24,25,0)))-IF(L27&lt;=8,0,IF(L27&lt;=16,(L27-9)*1.02,IF(L27&lt;=24,(L27-17)*1.02,0))),0)+IF(F27="EČneol",IF(L27=1,68,IF(L27=2,51.69,IF(L27=3,40.61,IF(L27=4,13,IF(L27=5,12,IF(L27=6,11,IF(L27=7,10,IF(L27=8,9,0)))))))))+IF(F27="EŽ",IF(L27=1,68,IF(L27=2,47.6,IF(L27=3,36,IF(L27=4,18,IF(L27=5,16.5,IF(L27=6,15,IF(L27=7,13.5,IF(L27=8,12,0))))))))+IF(L27&lt;=8,0,IF(L27&lt;=16,10,IF(L27&lt;=24,6,0)))-IF(L27&lt;=8,0,IF(L27&lt;=16,(L27-9)*0.34,IF(L27&lt;=24,(L27-17)*0.34,0))),0)+IF(F27="PT",IF(L27=1,68,IF(L27=2,52.08,IF(L27=3,41.28,IF(L27=4,24,IF(L27=5,22,IF(L27=6,20,IF(L27=7,18,IF(L27=8,16,0))))))))+IF(L27&lt;=8,0,IF(L27&lt;=16,13,IF(L27&lt;=24,9,IF(L27&lt;=32,4,0))))-IF(L27&lt;=8,0,IF(L27&lt;=16,(L27-9)*0.34,IF(L27&lt;=24,(L27-17)*0.34,IF(L27&lt;=32,(L27-25)*0.34,0)))),0)+IF(F27="JOŽ",IF(L27=1,85,IF(L27=2,59.5,IF(L27=3,45,IF(L27=4,32.5,IF(L27=5,30,IF(L27=6,27.5,IF(L27=7,25,IF(L27=8,22.5,0))))))))+IF(L27&lt;=8,0,IF(L27&lt;=16,19,IF(L27&lt;=24,13,0)))-IF(L27&lt;=8,0,IF(L27&lt;=16,(L27-9)*0.425,IF(L27&lt;=24,(L27-17)*0.425,0))),0)+IF(F27="JPČ",IF(L27=1,68,IF(L27=2,47.6,IF(L27=3,36,IF(L27=4,26,IF(L27=5,24,IF(L27=6,22,IF(L27=7,20,IF(L27=8,18,0))))))))+IF(L27&lt;=8,0,IF(L27&lt;=16,13,IF(L27&lt;=24,9,0)))-IF(L27&lt;=8,0,IF(L27&lt;=16,(L27-9)*0.34,IF(L27&lt;=24,(L27-17)*0.34,0))),0)+IF(F27="JEČ",IF(L27=1,34,IF(L27=2,26.04,IF(L27=3,20.6,IF(L27=4,12,IF(L27=5,11,IF(L27=6,10,IF(L27=7,9,IF(L27=8,8,0))))))))+IF(L27&lt;=8,0,IF(L27&lt;=16,6,0))-IF(L27&lt;=8,0,IF(L27&lt;=16,(L27-9)*0.17,0)),0)+IF(F27="JEOF",IF(L27=1,34,IF(L27=2,26.04,IF(L27=3,20.6,IF(L27=4,12,IF(L27=5,11,IF(L27=6,10,IF(L27=7,9,IF(L27=8,8,0))))))))+IF(L27&lt;=8,0,IF(L27&lt;=16,6,0))-IF(L27&lt;=8,0,IF(L27&lt;=16,(L27-9)*0.17,0)),0)+IF(F27="JnPČ",IF(L27=1,51,IF(L27=2,35.7,IF(L27=3,27,IF(L27=4,19.5,IF(L27=5,18,IF(L27=6,16.5,IF(L27=7,15,IF(L27=8,13.5,0))))))))+IF(L27&lt;=8,0,IF(L27&lt;=16,10,0))-IF(L27&lt;=8,0,IF(L27&lt;=16,(L27-9)*0.255,0)),0)+IF(F27="JnEČ",IF(L27=1,25.5,IF(L27=2,19.53,IF(L27=3,15.48,IF(L27=4,9,IF(L27=5,8.25,IF(L27=6,7.5,IF(L27=7,6.75,IF(L27=8,6,0))))))))+IF(L27&lt;=8,0,IF(L27&lt;=16,5,0))-IF(L27&lt;=8,0,IF(L27&lt;=16,(L27-9)*0.1275,0)),0)+IF(F27="JčPČ",IF(L27=1,21.25,IF(L27=2,14.5,IF(L27=3,11.5,IF(L27=4,7,IF(L27=5,6.5,IF(L27=6,6,IF(L27=7,5.5,IF(L27=8,5,0))))))))+IF(L27&lt;=8,0,IF(L27&lt;=16,4,0))-IF(L27&lt;=8,0,IF(L27&lt;=16,(L27-9)*0.10625,0)),0)+IF(F27="JčEČ",IF(L27=1,17,IF(L27=2,13.02,IF(L27=3,10.32,IF(L27=4,6,IF(L27=5,5.5,IF(L27=6,5,IF(L27=7,4.5,IF(L27=8,4,0))))))))+IF(L27&lt;=8,0,IF(L27&lt;=16,3,0))-IF(L27&lt;=8,0,IF(L27&lt;=16,(L27-9)*0.085,0)),0)+IF(F27="NEAK",IF(L27=1,11.48,IF(L27=2,8.79,IF(L27=3,6.97,IF(L27=4,4.05,IF(L27=5,3.71,IF(L27=6,3.38,IF(L27=7,3.04,IF(L27=8,2.7,0))))))))+IF(L27&lt;=8,0,IF(L27&lt;=16,2,IF(L27&lt;=24,1.3,0)))-IF(L27&lt;=8,0,IF(L27&lt;=16,(L27-9)*0.0574,IF(L27&lt;=24,(L27-17)*0.0574,0))),0))*IF(L27&lt;4,1,IF(OR(F27="PČ",F27="PŽ",F27="PT"),IF(J27&lt;32,J27/32,1),1))* IF(L27&lt;4,1,IF(OR(F27="EČ",F27="EŽ",F27="JOŽ",F27="JPČ",F27="NEAK"),IF(J27&lt;24,J27/24,1),1))*IF(L27&lt;4,1,IF(OR(F27="PČneol",F27="JEČ",F27="JEOF",F27="JnPČ",F27="JnEČ",F27="JčPČ",F27="JčEČ"),IF(J27&lt;16,J27/16,1),1))*IF(L27&lt;4,1,IF(F27="EČneol",IF(J27&lt;8,J27/8,1),1))</f>
        <v>4.3624999999999998</v>
      </c>
      <c r="O27" s="52">
        <f t="shared" si="5"/>
        <v>0</v>
      </c>
      <c r="P27" s="53">
        <f t="shared" ref="P27:P49" si="7">IF(O27=0,0,IF(F27="OŽ",IF(L27&gt;47,0,IF(J27&gt;47,(48-L27)*1.836,((48-L27)-(48-J27))*1.836)),0)+IF(F27="PČ",IF(L27&gt;31,0,IF(J27&gt;31,(32-L27)*1.347,((32-L27)-(32-J27))*1.347)),0)+ IF(F27="PČneol",IF(L27&gt;15,0,IF(J27&gt;15,(16-L27)*0.255,((16-L27)-(16-J27))*0.255)),0)+IF(F27="PŽ",IF(L27&gt;31,0,IF(J27&gt;31,(32-L27)*0.255,((32-L27)-(32-J27))*0.255)),0)+IF(F27="EČ",IF(L27&gt;23,0,IF(J27&gt;23,(24-L27)*0.612,((24-L27)-(24-J27))*0.612)),0)+IF(F27="EČneol",IF(L27&gt;7,0,IF(J27&gt;7,(8-L27)*0.204,((8-L27)-(8-J27))*0.204)),0)+IF(F27="EŽ",IF(L27&gt;23,0,IF(J27&gt;23,(24-L27)*0.204,((24-L27)-(24-J27))*0.204)),0)+IF(F27="PT",IF(L27&gt;31,0,IF(J27&gt;31,(32-L27)*0.204,((32-L27)-(32-J27))*0.204)),0)+IF(F27="JOŽ",IF(L27&gt;23,0,IF(J27&gt;23,(24-L27)*0.255,((24-L27)-(24-J27))*0.255)),0)+IF(F27="JPČ",IF(L27&gt;23,0,IF(J27&gt;23,(24-L27)*0.204,((24-L27)-(24-J27))*0.204)),0)+IF(F27="JEČ",IF(L27&gt;15,0,IF(J27&gt;15,(16-L27)*0.102,((16-L27)-(16-J27))*0.102)),0)+IF(F27="JEOF",IF(L27&gt;15,0,IF(J27&gt;15,(16-L27)*0.102,((16-L27)-(16-J27))*0.102)),0)+IF(F27="JnPČ",IF(L27&gt;15,0,IF(J27&gt;15,(16-L27)*0.153,((16-L27)-(16-J27))*0.153)),0)+IF(F27="JnEČ",IF(L27&gt;15,0,IF(J27&gt;15,(16-L27)*0.0765,((16-L27)-(16-J27))*0.0765)),0)+IF(F27="JčPČ",IF(L27&gt;15,0,IF(J27&gt;15,(16-L27)*0.06375,((16-L27)-(16-J27))*0.06375)),0)+IF(F27="JčEČ",IF(L27&gt;15,0,IF(J27&gt;15,(16-L27)*0.051,((16-L27)-(16-J27))*0.051)),0)+IF(F27="NEAK",IF(L27&gt;23,0,IF(J27&gt;23,(24-L27)*0.03444,((24-L27)-(24-J27))*0.03444)),0))</f>
        <v>0</v>
      </c>
      <c r="Q27" s="54">
        <f t="shared" ref="Q27:Q41" si="8">IF(ISERROR(P27*100/N27),0,(P27*100/N27))</f>
        <v>0</v>
      </c>
      <c r="R27" s="55">
        <f>IF(Q27&lt;=30,O27+P27,O27+O27*0.3)*IF(G27=1,0.4,IF(G27=2,0.75,IF(G27="1 (kas 4 m. 1 k. nerengiamos)",0.52,1)))*IF(D27="olimpinė",1,IF(M27="Ne",0.5,1))*IF(D27="olimpinė",1,IF(J27&lt;8,0,1))*E27*IF(D27="olimpinė",1,IF(K27&lt;16,0,1))*IF(I27&lt;=1,1,1/I27)*IF(OR(A17="Lietuvos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28" spans="1:18" ht="15" customHeight="1">
      <c r="A28" s="49">
        <v>3</v>
      </c>
      <c r="B28" s="49" t="s">
        <v>111</v>
      </c>
      <c r="C28" s="50" t="s">
        <v>112</v>
      </c>
      <c r="D28" s="49" t="s">
        <v>104</v>
      </c>
      <c r="E28" s="49">
        <v>1</v>
      </c>
      <c r="F28" s="49" t="s">
        <v>113</v>
      </c>
      <c r="G28" s="49">
        <v>1</v>
      </c>
      <c r="H28" s="49" t="s">
        <v>103</v>
      </c>
      <c r="I28" s="49"/>
      <c r="J28" s="49">
        <v>17</v>
      </c>
      <c r="K28" s="49">
        <v>14</v>
      </c>
      <c r="L28" s="49">
        <v>15</v>
      </c>
      <c r="M28" s="49" t="s">
        <v>108</v>
      </c>
      <c r="N28" s="51">
        <f t="shared" si="6"/>
        <v>4.2350000000000003</v>
      </c>
      <c r="O28" s="52">
        <f t="shared" si="5"/>
        <v>0</v>
      </c>
      <c r="P28" s="53">
        <f t="shared" si="7"/>
        <v>0</v>
      </c>
      <c r="Q28" s="54">
        <f t="shared" si="8"/>
        <v>0</v>
      </c>
      <c r="R28" s="55">
        <f t="shared" ref="R28:R41" si="9">IF(Q28&lt;=30,O28+P28,O28+O28*0.3)*IF(G28=1,0.4,IF(G28=2,0.75,IF(G28="1 (kas 4 m. 1 k. nerengiamos)",0.52,1)))*IF(D28="olimpinė",1,IF(M28="Ne",0.5,1))*IF(D28="olimpinė",1,IF(J28&lt;8,0,1))*E28*IF(D28="olimpinė",1,IF(K28&lt;16,0,1))*IF(I28&lt;=1,1,1/I28)*IF(OR(A18="Lietuvos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29" spans="1:18" ht="15" customHeight="1">
      <c r="A29" s="49">
        <v>4</v>
      </c>
      <c r="B29" s="49" t="s">
        <v>114</v>
      </c>
      <c r="C29" s="50" t="s">
        <v>115</v>
      </c>
      <c r="D29" s="49" t="s">
        <v>101</v>
      </c>
      <c r="E29" s="49">
        <v>1</v>
      </c>
      <c r="F29" s="49" t="s">
        <v>113</v>
      </c>
      <c r="G29" s="49">
        <v>1</v>
      </c>
      <c r="H29" s="49" t="s">
        <v>103</v>
      </c>
      <c r="I29" s="49"/>
      <c r="J29" s="49">
        <v>18</v>
      </c>
      <c r="K29" s="49">
        <v>13</v>
      </c>
      <c r="L29" s="49">
        <v>11</v>
      </c>
      <c r="M29" s="49" t="s">
        <v>108</v>
      </c>
      <c r="N29" s="51">
        <f t="shared" si="6"/>
        <v>4.7450000000000001</v>
      </c>
      <c r="O29" s="52">
        <f t="shared" si="5"/>
        <v>4.7450000000000001</v>
      </c>
      <c r="P29" s="53">
        <f t="shared" si="7"/>
        <v>0.38250000000000001</v>
      </c>
      <c r="Q29" s="54">
        <f t="shared" si="8"/>
        <v>8.0611169652265549</v>
      </c>
      <c r="R29" s="55">
        <f t="shared" si="9"/>
        <v>0</v>
      </c>
    </row>
    <row r="30" spans="1:18" ht="15" customHeight="1">
      <c r="A30" s="49">
        <v>5</v>
      </c>
      <c r="B30" s="49" t="s">
        <v>114</v>
      </c>
      <c r="C30" s="50" t="s">
        <v>115</v>
      </c>
      <c r="D30" s="49" t="s">
        <v>101</v>
      </c>
      <c r="E30" s="49">
        <v>1</v>
      </c>
      <c r="F30" s="49" t="s">
        <v>113</v>
      </c>
      <c r="G30" s="49">
        <v>1</v>
      </c>
      <c r="H30" s="49" t="s">
        <v>103</v>
      </c>
      <c r="I30" s="49"/>
      <c r="J30" s="49">
        <v>18</v>
      </c>
      <c r="K30" s="49">
        <v>13</v>
      </c>
      <c r="L30" s="49">
        <v>10</v>
      </c>
      <c r="M30" s="49" t="s">
        <v>108</v>
      </c>
      <c r="N30" s="51">
        <f t="shared" si="6"/>
        <v>4.8724999999999996</v>
      </c>
      <c r="O30" s="52">
        <f t="shared" si="5"/>
        <v>4.8724999999999996</v>
      </c>
      <c r="P30" s="53">
        <f t="shared" si="7"/>
        <v>0.45899999999999996</v>
      </c>
      <c r="Q30" s="54">
        <f t="shared" si="8"/>
        <v>9.4202154951257064</v>
      </c>
      <c r="R30" s="55">
        <f t="shared" si="9"/>
        <v>0</v>
      </c>
    </row>
    <row r="31" spans="1:18" ht="15" customHeight="1">
      <c r="A31" s="49">
        <v>6</v>
      </c>
      <c r="B31" s="49" t="s">
        <v>114</v>
      </c>
      <c r="C31" s="50" t="s">
        <v>115</v>
      </c>
      <c r="D31" s="49" t="s">
        <v>104</v>
      </c>
      <c r="E31" s="49">
        <v>1</v>
      </c>
      <c r="F31" s="49" t="s">
        <v>113</v>
      </c>
      <c r="G31" s="49">
        <v>1</v>
      </c>
      <c r="H31" s="49" t="s">
        <v>103</v>
      </c>
      <c r="I31" s="49"/>
      <c r="J31" s="49">
        <v>18</v>
      </c>
      <c r="K31" s="49">
        <v>13</v>
      </c>
      <c r="L31" s="49">
        <v>11</v>
      </c>
      <c r="M31" s="49" t="s">
        <v>108</v>
      </c>
      <c r="N31" s="51">
        <f t="shared" si="6"/>
        <v>4.7450000000000001</v>
      </c>
      <c r="O31" s="52">
        <f t="shared" si="5"/>
        <v>4.7450000000000001</v>
      </c>
      <c r="P31" s="53">
        <f t="shared" si="7"/>
        <v>0.38250000000000001</v>
      </c>
      <c r="Q31" s="54">
        <f t="shared" si="8"/>
        <v>8.0611169652265549</v>
      </c>
      <c r="R31" s="55">
        <f t="shared" si="9"/>
        <v>2.0510000000000002</v>
      </c>
    </row>
    <row r="32" spans="1:18" ht="15" customHeight="1">
      <c r="A32" s="49">
        <v>7</v>
      </c>
      <c r="B32" s="49" t="s">
        <v>116</v>
      </c>
      <c r="C32" s="50" t="s">
        <v>115</v>
      </c>
      <c r="D32" s="49" t="s">
        <v>101</v>
      </c>
      <c r="E32" s="49">
        <v>1</v>
      </c>
      <c r="F32" s="49" t="s">
        <v>113</v>
      </c>
      <c r="G32" s="49">
        <v>1</v>
      </c>
      <c r="H32" s="49" t="s">
        <v>103</v>
      </c>
      <c r="I32" s="49"/>
      <c r="J32" s="49">
        <v>18</v>
      </c>
      <c r="K32" s="49">
        <v>13</v>
      </c>
      <c r="L32" s="49">
        <v>14</v>
      </c>
      <c r="M32" s="49" t="s">
        <v>108</v>
      </c>
      <c r="N32" s="51">
        <f t="shared" si="6"/>
        <v>4.3624999999999998</v>
      </c>
      <c r="O32" s="52">
        <f t="shared" si="5"/>
        <v>0</v>
      </c>
      <c r="P32" s="53">
        <f t="shared" si="7"/>
        <v>0</v>
      </c>
      <c r="Q32" s="54">
        <f t="shared" si="8"/>
        <v>0</v>
      </c>
      <c r="R32" s="55">
        <f t="shared" si="9"/>
        <v>0</v>
      </c>
    </row>
    <row r="33" spans="1:18" ht="15" customHeight="1">
      <c r="A33" s="49">
        <v>8</v>
      </c>
      <c r="B33" s="49" t="s">
        <v>116</v>
      </c>
      <c r="C33" s="50" t="s">
        <v>115</v>
      </c>
      <c r="D33" s="49" t="s">
        <v>101</v>
      </c>
      <c r="E33" s="49">
        <v>1</v>
      </c>
      <c r="F33" s="49" t="s">
        <v>113</v>
      </c>
      <c r="G33" s="49">
        <v>1</v>
      </c>
      <c r="H33" s="49" t="s">
        <v>103</v>
      </c>
      <c r="I33" s="49"/>
      <c r="J33" s="49">
        <v>18</v>
      </c>
      <c r="K33" s="49">
        <v>13</v>
      </c>
      <c r="L33" s="49">
        <v>16</v>
      </c>
      <c r="M33" s="49" t="s">
        <v>108</v>
      </c>
      <c r="N33" s="51">
        <f t="shared" si="6"/>
        <v>4.1074999999999999</v>
      </c>
      <c r="O33" s="52">
        <f t="shared" si="5"/>
        <v>0</v>
      </c>
      <c r="P33" s="53">
        <f t="shared" si="7"/>
        <v>0</v>
      </c>
      <c r="Q33" s="54">
        <f t="shared" si="8"/>
        <v>0</v>
      </c>
      <c r="R33" s="55">
        <f t="shared" si="9"/>
        <v>0</v>
      </c>
    </row>
    <row r="34" spans="1:18" ht="15" customHeight="1">
      <c r="A34" s="49">
        <v>9</v>
      </c>
      <c r="B34" s="49" t="s">
        <v>116</v>
      </c>
      <c r="C34" s="50" t="s">
        <v>115</v>
      </c>
      <c r="D34" s="49" t="s">
        <v>104</v>
      </c>
      <c r="E34" s="49">
        <v>1</v>
      </c>
      <c r="F34" s="49" t="s">
        <v>113</v>
      </c>
      <c r="G34" s="49">
        <v>1</v>
      </c>
      <c r="H34" s="49" t="s">
        <v>103</v>
      </c>
      <c r="I34" s="49"/>
      <c r="J34" s="49">
        <v>18</v>
      </c>
      <c r="K34" s="49">
        <v>13</v>
      </c>
      <c r="L34" s="49">
        <v>15</v>
      </c>
      <c r="M34" s="49" t="s">
        <v>108</v>
      </c>
      <c r="N34" s="51">
        <f t="shared" si="6"/>
        <v>4.2350000000000003</v>
      </c>
      <c r="O34" s="52">
        <f t="shared" si="5"/>
        <v>0</v>
      </c>
      <c r="P34" s="53">
        <f t="shared" si="7"/>
        <v>0</v>
      </c>
      <c r="Q34" s="54">
        <f t="shared" si="8"/>
        <v>0</v>
      </c>
      <c r="R34" s="55">
        <f t="shared" si="9"/>
        <v>0</v>
      </c>
    </row>
    <row r="35" spans="1:18" ht="15" customHeight="1">
      <c r="A35" s="49">
        <v>10</v>
      </c>
      <c r="B35" s="49" t="s">
        <v>117</v>
      </c>
      <c r="C35" s="50" t="s">
        <v>118</v>
      </c>
      <c r="D35" s="49" t="s">
        <v>101</v>
      </c>
      <c r="E35" s="49">
        <v>1</v>
      </c>
      <c r="F35" s="49" t="s">
        <v>113</v>
      </c>
      <c r="G35" s="49">
        <v>1</v>
      </c>
      <c r="H35" s="49" t="s">
        <v>103</v>
      </c>
      <c r="I35" s="49"/>
      <c r="J35" s="49">
        <v>20</v>
      </c>
      <c r="K35" s="49">
        <v>16</v>
      </c>
      <c r="L35" s="49">
        <v>17</v>
      </c>
      <c r="M35" s="49" t="s">
        <v>108</v>
      </c>
      <c r="N35" s="51">
        <f t="shared" si="6"/>
        <v>0</v>
      </c>
      <c r="O35" s="52">
        <f t="shared" si="5"/>
        <v>0</v>
      </c>
      <c r="P35" s="53">
        <f t="shared" si="7"/>
        <v>0</v>
      </c>
      <c r="Q35" s="54">
        <f t="shared" si="8"/>
        <v>0</v>
      </c>
      <c r="R35" s="55">
        <f t="shared" si="9"/>
        <v>0</v>
      </c>
    </row>
    <row r="36" spans="1:18" ht="15" customHeight="1">
      <c r="A36" s="49">
        <v>11</v>
      </c>
      <c r="B36" s="49" t="s">
        <v>117</v>
      </c>
      <c r="C36" s="50" t="s">
        <v>118</v>
      </c>
      <c r="D36" s="49" t="s">
        <v>101</v>
      </c>
      <c r="E36" s="49">
        <v>1</v>
      </c>
      <c r="F36" s="49" t="s">
        <v>113</v>
      </c>
      <c r="G36" s="49">
        <v>1</v>
      </c>
      <c r="H36" s="49" t="s">
        <v>103</v>
      </c>
      <c r="I36" s="49"/>
      <c r="J36" s="49">
        <v>20</v>
      </c>
      <c r="K36" s="49">
        <v>16</v>
      </c>
      <c r="L36" s="49">
        <v>17</v>
      </c>
      <c r="M36" s="49" t="s">
        <v>108</v>
      </c>
      <c r="N36" s="51">
        <f t="shared" si="6"/>
        <v>0</v>
      </c>
      <c r="O36" s="52">
        <f t="shared" si="5"/>
        <v>0</v>
      </c>
      <c r="P36" s="53">
        <f t="shared" si="7"/>
        <v>0</v>
      </c>
      <c r="Q36" s="54">
        <f t="shared" si="8"/>
        <v>0</v>
      </c>
      <c r="R36" s="55">
        <f t="shared" si="9"/>
        <v>0</v>
      </c>
    </row>
    <row r="37" spans="1:18" ht="15" customHeight="1">
      <c r="A37" s="49">
        <v>12</v>
      </c>
      <c r="B37" s="49" t="s">
        <v>117</v>
      </c>
      <c r="C37" s="50" t="s">
        <v>118</v>
      </c>
      <c r="D37" s="49" t="s">
        <v>104</v>
      </c>
      <c r="E37" s="49">
        <v>1</v>
      </c>
      <c r="F37" s="49" t="s">
        <v>113</v>
      </c>
      <c r="G37" s="49">
        <v>1</v>
      </c>
      <c r="H37" s="49" t="s">
        <v>103</v>
      </c>
      <c r="I37" s="49"/>
      <c r="J37" s="49">
        <v>20</v>
      </c>
      <c r="K37" s="49">
        <v>16</v>
      </c>
      <c r="L37" s="49">
        <v>17</v>
      </c>
      <c r="M37" s="49" t="s">
        <v>108</v>
      </c>
      <c r="N37" s="51">
        <f t="shared" si="6"/>
        <v>0</v>
      </c>
      <c r="O37" s="52">
        <f t="shared" si="5"/>
        <v>0</v>
      </c>
      <c r="P37" s="53">
        <f t="shared" si="7"/>
        <v>0</v>
      </c>
      <c r="Q37" s="54">
        <f t="shared" si="8"/>
        <v>0</v>
      </c>
      <c r="R37" s="55">
        <f t="shared" si="9"/>
        <v>0</v>
      </c>
    </row>
    <row r="38" spans="1:18" ht="15" customHeight="1">
      <c r="A38" s="49">
        <v>13</v>
      </c>
      <c r="B38" s="49" t="s">
        <v>119</v>
      </c>
      <c r="C38" s="50" t="s">
        <v>118</v>
      </c>
      <c r="D38" s="49" t="s">
        <v>101</v>
      </c>
      <c r="E38" s="49">
        <v>1</v>
      </c>
      <c r="F38" s="49" t="s">
        <v>113</v>
      </c>
      <c r="G38" s="49">
        <v>1</v>
      </c>
      <c r="H38" s="49" t="s">
        <v>103</v>
      </c>
      <c r="I38" s="49"/>
      <c r="J38" s="49">
        <v>20</v>
      </c>
      <c r="K38" s="49">
        <v>16</v>
      </c>
      <c r="L38" s="49">
        <v>19</v>
      </c>
      <c r="M38" s="49" t="s">
        <v>108</v>
      </c>
      <c r="N38" s="51">
        <f t="shared" si="6"/>
        <v>0</v>
      </c>
      <c r="O38" s="52">
        <f t="shared" si="5"/>
        <v>0</v>
      </c>
      <c r="P38" s="53">
        <f t="shared" si="7"/>
        <v>0</v>
      </c>
      <c r="Q38" s="54">
        <f t="shared" si="8"/>
        <v>0</v>
      </c>
      <c r="R38" s="55">
        <f t="shared" si="9"/>
        <v>0</v>
      </c>
    </row>
    <row r="39" spans="1:18" ht="15" customHeight="1">
      <c r="A39" s="49">
        <v>14</v>
      </c>
      <c r="B39" s="49" t="s">
        <v>119</v>
      </c>
      <c r="C39" s="50" t="s">
        <v>118</v>
      </c>
      <c r="D39" s="49" t="s">
        <v>101</v>
      </c>
      <c r="E39" s="49">
        <v>1</v>
      </c>
      <c r="F39" s="49" t="s">
        <v>113</v>
      </c>
      <c r="G39" s="49">
        <v>1</v>
      </c>
      <c r="H39" s="49" t="s">
        <v>103</v>
      </c>
      <c r="I39" s="49"/>
      <c r="J39" s="49">
        <v>20</v>
      </c>
      <c r="K39" s="49">
        <v>16</v>
      </c>
      <c r="L39" s="49">
        <v>20</v>
      </c>
      <c r="M39" s="49" t="s">
        <v>108</v>
      </c>
      <c r="N39" s="51">
        <f t="shared" si="6"/>
        <v>0</v>
      </c>
      <c r="O39" s="52">
        <f t="shared" si="5"/>
        <v>0</v>
      </c>
      <c r="P39" s="53">
        <f t="shared" si="7"/>
        <v>0</v>
      </c>
      <c r="Q39" s="54">
        <f t="shared" si="8"/>
        <v>0</v>
      </c>
      <c r="R39" s="55">
        <f t="shared" si="9"/>
        <v>0</v>
      </c>
    </row>
    <row r="40" spans="1:18" ht="15" customHeight="1">
      <c r="A40" s="49">
        <v>15</v>
      </c>
      <c r="B40" s="49" t="s">
        <v>119</v>
      </c>
      <c r="C40" s="50" t="s">
        <v>118</v>
      </c>
      <c r="D40" s="49" t="s">
        <v>104</v>
      </c>
      <c r="E40" s="49">
        <v>1</v>
      </c>
      <c r="F40" s="49" t="s">
        <v>113</v>
      </c>
      <c r="G40" s="49">
        <v>1</v>
      </c>
      <c r="H40" s="49" t="s">
        <v>103</v>
      </c>
      <c r="I40" s="49"/>
      <c r="J40" s="49">
        <v>20</v>
      </c>
      <c r="K40" s="49">
        <v>16</v>
      </c>
      <c r="L40" s="49">
        <v>20</v>
      </c>
      <c r="M40" s="49" t="s">
        <v>108</v>
      </c>
      <c r="N40" s="51">
        <f t="shared" si="6"/>
        <v>0</v>
      </c>
      <c r="O40" s="52">
        <f t="shared" si="5"/>
        <v>0</v>
      </c>
      <c r="P40" s="53">
        <f t="shared" si="7"/>
        <v>0</v>
      </c>
      <c r="Q40" s="54">
        <f t="shared" si="8"/>
        <v>0</v>
      </c>
      <c r="R40" s="55">
        <f t="shared" si="9"/>
        <v>0</v>
      </c>
    </row>
    <row r="41" spans="1:18" ht="15" customHeight="1">
      <c r="A41" s="49">
        <v>16</v>
      </c>
      <c r="B41" s="49" t="s">
        <v>120</v>
      </c>
      <c r="C41" s="50" t="s">
        <v>100</v>
      </c>
      <c r="D41" s="49" t="s">
        <v>101</v>
      </c>
      <c r="E41" s="49">
        <v>1</v>
      </c>
      <c r="F41" s="49" t="s">
        <v>113</v>
      </c>
      <c r="G41" s="49">
        <v>1</v>
      </c>
      <c r="H41" s="49" t="s">
        <v>103</v>
      </c>
      <c r="I41" s="49"/>
      <c r="J41" s="49">
        <v>14</v>
      </c>
      <c r="K41" s="49">
        <v>9</v>
      </c>
      <c r="L41" s="49">
        <v>12</v>
      </c>
      <c r="M41" s="49" t="s">
        <v>108</v>
      </c>
      <c r="N41" s="51">
        <f t="shared" si="6"/>
        <v>4.0403124999999998</v>
      </c>
      <c r="O41" s="52">
        <f t="shared" si="5"/>
        <v>0</v>
      </c>
      <c r="P41" s="53">
        <f t="shared" si="7"/>
        <v>0</v>
      </c>
      <c r="Q41" s="54">
        <f t="shared" si="8"/>
        <v>0</v>
      </c>
      <c r="R41" s="55">
        <f t="shared" si="9"/>
        <v>0</v>
      </c>
    </row>
    <row r="42" spans="1:18" ht="15" customHeight="1">
      <c r="A42" s="49">
        <v>17</v>
      </c>
      <c r="B42" s="49" t="s">
        <v>120</v>
      </c>
      <c r="C42" s="50" t="s">
        <v>100</v>
      </c>
      <c r="D42" s="49" t="s">
        <v>101</v>
      </c>
      <c r="E42" s="49">
        <v>1</v>
      </c>
      <c r="F42" s="49" t="s">
        <v>113</v>
      </c>
      <c r="G42" s="49">
        <v>1</v>
      </c>
      <c r="H42" s="49" t="s">
        <v>103</v>
      </c>
      <c r="I42" s="49"/>
      <c r="J42" s="49">
        <v>14</v>
      </c>
      <c r="K42" s="49">
        <v>9</v>
      </c>
      <c r="L42" s="49">
        <v>10</v>
      </c>
      <c r="M42" s="49" t="s">
        <v>108</v>
      </c>
      <c r="N42" s="51">
        <f t="shared" si="6"/>
        <v>4.2634374999999993</v>
      </c>
      <c r="O42" s="52">
        <f t="shared" si="5"/>
        <v>0</v>
      </c>
      <c r="P42" s="53">
        <f t="shared" si="7"/>
        <v>0</v>
      </c>
      <c r="Q42" s="54">
        <f>IF(ISERROR(P42*100/N42),0,(P42*100/N42))</f>
        <v>0</v>
      </c>
      <c r="R42" s="55">
        <f t="shared" ref="R42:R49" si="10">IF(Q42&lt;=30,O42+P42,O42+O42*0.3)*IF(G42=1,0.4,IF(G42=2,0.75,IF(G42="1 (kas 4 m. 1 k. nerengiamos)",0.52,1)))*IF(D42="olimpinė",1,IF(M42="Ne",0.5,1))*IF(D42="olimpinė",1,IF(J42&lt;8,0,1))*E42*IF(D42="olimpinė",1,IF(K42&lt;16,0,1))*IF(I42&lt;=1,1,1/I42)*IF(OR(A18="Lietuvos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43" spans="1:18" ht="15" customHeight="1">
      <c r="A43" s="49">
        <v>18</v>
      </c>
      <c r="B43" s="49" t="s">
        <v>120</v>
      </c>
      <c r="C43" s="50" t="s">
        <v>100</v>
      </c>
      <c r="D43" s="49" t="s">
        <v>104</v>
      </c>
      <c r="E43" s="49">
        <v>1</v>
      </c>
      <c r="F43" s="49" t="s">
        <v>113</v>
      </c>
      <c r="G43" s="49">
        <v>1</v>
      </c>
      <c r="H43" s="49" t="s">
        <v>103</v>
      </c>
      <c r="I43" s="49"/>
      <c r="J43" s="49">
        <v>14</v>
      </c>
      <c r="K43" s="49">
        <v>9</v>
      </c>
      <c r="L43" s="49">
        <v>12</v>
      </c>
      <c r="M43" s="49" t="s">
        <v>108</v>
      </c>
      <c r="N43" s="51">
        <f t="shared" si="6"/>
        <v>4.0403124999999998</v>
      </c>
      <c r="O43" s="52">
        <f t="shared" si="5"/>
        <v>0</v>
      </c>
      <c r="P43" s="53">
        <f t="shared" si="7"/>
        <v>0</v>
      </c>
      <c r="Q43" s="54">
        <f t="shared" ref="Q43:Q49" si="11">IF(ISERROR(P43*100/N43),0,(P43*100/N43))</f>
        <v>0</v>
      </c>
      <c r="R43" s="55">
        <f t="shared" si="10"/>
        <v>0</v>
      </c>
    </row>
    <row r="44" spans="1:18" ht="15" customHeight="1">
      <c r="A44" s="49">
        <v>19</v>
      </c>
      <c r="B44" s="49" t="s">
        <v>121</v>
      </c>
      <c r="C44" s="50" t="s">
        <v>100</v>
      </c>
      <c r="D44" s="49" t="s">
        <v>101</v>
      </c>
      <c r="E44" s="49">
        <v>1</v>
      </c>
      <c r="F44" s="49" t="s">
        <v>113</v>
      </c>
      <c r="G44" s="49">
        <v>1</v>
      </c>
      <c r="H44" s="49" t="s">
        <v>103</v>
      </c>
      <c r="I44" s="49"/>
      <c r="J44" s="49">
        <v>14</v>
      </c>
      <c r="K44" s="49">
        <v>9</v>
      </c>
      <c r="L44" s="49">
        <v>13</v>
      </c>
      <c r="M44" s="49" t="s">
        <v>108</v>
      </c>
      <c r="N44" s="51">
        <f t="shared" si="6"/>
        <v>3.92875</v>
      </c>
      <c r="O44" s="52">
        <f t="shared" si="5"/>
        <v>0</v>
      </c>
      <c r="P44" s="53">
        <f t="shared" si="7"/>
        <v>0</v>
      </c>
      <c r="Q44" s="54">
        <f t="shared" si="11"/>
        <v>0</v>
      </c>
      <c r="R44" s="55">
        <f t="shared" si="10"/>
        <v>0</v>
      </c>
    </row>
    <row r="45" spans="1:18" ht="15" customHeight="1">
      <c r="A45" s="49">
        <v>20</v>
      </c>
      <c r="B45" s="49" t="s">
        <v>121</v>
      </c>
      <c r="C45" s="50" t="s">
        <v>100</v>
      </c>
      <c r="D45" s="49" t="s">
        <v>101</v>
      </c>
      <c r="E45" s="49">
        <v>1</v>
      </c>
      <c r="F45" s="49" t="s">
        <v>113</v>
      </c>
      <c r="G45" s="49">
        <v>1</v>
      </c>
      <c r="H45" s="49" t="s">
        <v>103</v>
      </c>
      <c r="I45" s="49"/>
      <c r="J45" s="49">
        <v>14</v>
      </c>
      <c r="K45" s="49">
        <v>9</v>
      </c>
      <c r="L45" s="49">
        <v>10</v>
      </c>
      <c r="M45" s="49" t="s">
        <v>108</v>
      </c>
      <c r="N45" s="51">
        <f t="shared" si="6"/>
        <v>4.2634374999999993</v>
      </c>
      <c r="O45" s="52">
        <f t="shared" si="5"/>
        <v>0</v>
      </c>
      <c r="P45" s="53">
        <f t="shared" si="7"/>
        <v>0</v>
      </c>
      <c r="Q45" s="54">
        <f t="shared" si="11"/>
        <v>0</v>
      </c>
      <c r="R45" s="55">
        <f t="shared" si="10"/>
        <v>0</v>
      </c>
    </row>
    <row r="46" spans="1:18" ht="15" customHeight="1">
      <c r="A46" s="49">
        <v>21</v>
      </c>
      <c r="B46" s="49" t="s">
        <v>121</v>
      </c>
      <c r="C46" s="50" t="s">
        <v>100</v>
      </c>
      <c r="D46" s="49" t="s">
        <v>104</v>
      </c>
      <c r="E46" s="49">
        <v>1</v>
      </c>
      <c r="F46" s="49" t="s">
        <v>113</v>
      </c>
      <c r="G46" s="49">
        <v>1</v>
      </c>
      <c r="H46" s="49" t="s">
        <v>103</v>
      </c>
      <c r="I46" s="49"/>
      <c r="J46" s="49">
        <v>14</v>
      </c>
      <c r="K46" s="49">
        <v>9</v>
      </c>
      <c r="L46" s="49">
        <v>13</v>
      </c>
      <c r="M46" s="49" t="s">
        <v>108</v>
      </c>
      <c r="N46" s="51">
        <f t="shared" si="6"/>
        <v>3.92875</v>
      </c>
      <c r="O46" s="52">
        <f t="shared" si="5"/>
        <v>0</v>
      </c>
      <c r="P46" s="53">
        <f t="shared" si="7"/>
        <v>0</v>
      </c>
      <c r="Q46" s="54">
        <f t="shared" si="11"/>
        <v>0</v>
      </c>
      <c r="R46" s="55">
        <f t="shared" si="10"/>
        <v>0</v>
      </c>
    </row>
    <row r="47" spans="1:18" ht="15" customHeight="1">
      <c r="A47" s="49">
        <v>22</v>
      </c>
      <c r="B47" s="49" t="s">
        <v>122</v>
      </c>
      <c r="C47" s="50" t="s">
        <v>123</v>
      </c>
      <c r="D47" s="49" t="s">
        <v>101</v>
      </c>
      <c r="E47" s="49">
        <v>1</v>
      </c>
      <c r="F47" s="49" t="s">
        <v>113</v>
      </c>
      <c r="G47" s="49">
        <v>1</v>
      </c>
      <c r="H47" s="49" t="s">
        <v>103</v>
      </c>
      <c r="I47" s="49"/>
      <c r="J47" s="49">
        <v>12</v>
      </c>
      <c r="K47" s="49">
        <v>11</v>
      </c>
      <c r="L47" s="49">
        <v>12</v>
      </c>
      <c r="M47" s="49" t="s">
        <v>108</v>
      </c>
      <c r="N47" s="51">
        <f t="shared" si="6"/>
        <v>3.4631249999999998</v>
      </c>
      <c r="O47" s="52">
        <f t="shared" si="5"/>
        <v>0</v>
      </c>
      <c r="P47" s="53">
        <f t="shared" si="7"/>
        <v>0</v>
      </c>
      <c r="Q47" s="54">
        <f t="shared" si="11"/>
        <v>0</v>
      </c>
      <c r="R47" s="55">
        <f t="shared" si="10"/>
        <v>0</v>
      </c>
    </row>
    <row r="48" spans="1:18" ht="15" customHeight="1">
      <c r="A48" s="49">
        <v>23</v>
      </c>
      <c r="B48" s="49" t="s">
        <v>122</v>
      </c>
      <c r="C48" s="50" t="s">
        <v>123</v>
      </c>
      <c r="D48" s="49" t="s">
        <v>101</v>
      </c>
      <c r="E48" s="49">
        <v>1</v>
      </c>
      <c r="F48" s="49" t="s">
        <v>113</v>
      </c>
      <c r="G48" s="49">
        <v>1</v>
      </c>
      <c r="H48" s="49" t="s">
        <v>103</v>
      </c>
      <c r="I48" s="49"/>
      <c r="J48" s="49">
        <v>12</v>
      </c>
      <c r="K48" s="49">
        <v>11</v>
      </c>
      <c r="L48" s="49">
        <v>12</v>
      </c>
      <c r="M48" s="49" t="s">
        <v>108</v>
      </c>
      <c r="N48" s="51">
        <f>(IF(F48="OŽ",IF(L48=1,612,IF(L48=2,473.76,IF(L48=3,380.16,IF(L48=4,201.6,IF(L48=5,187.2,IF(L48=6,172.8,IF(L48=7,165,IF(L48=8,160,0))))))))+IF(L48&lt;=8,0,IF(L48&lt;=16,153,IF(L48&lt;=24,120,IF(L48&lt;=32,89,IF(L48&lt;=48,58,0)))))-IF(L48&lt;=8,0,IF(L48&lt;=16,(L48-9)*3.06,IF(L48&lt;=24,(L48-17)*3.06,IF(L48&lt;=32,(L48-25)*3.06,IF(L48&lt;=48,(L48-33)*3.06,0))))),0)+IF(F48="PČ",IF(L48=1,449,IF(L48=2,314.6,IF(L48=3,238,IF(L48=4,172,IF(L48=5,159,IF(L48=6,145,IF(L48=7,132,IF(L48=8,119,0))))))))+IF(L48&lt;=8,0,IF(L48&lt;=16,88,IF(L48&lt;=24,55,IF(L48&lt;=32,22,0))))-IF(L48&lt;=8,0,IF(L48&lt;=16,(L48-9)*2.245,IF(L48&lt;=24,(L48-17)*2.245,IF(L48&lt;=32,(L48-25)*2.245,0)))),0)+IF(F48="PČneol",IF(L48=1,85,IF(L48=2,64.61,IF(L48=3,50.76,IF(L48=4,16.25,IF(L48=5,15,IF(L48=6,13.75,IF(L48=7,12.5,IF(L48=8,11.25,0))))))))+IF(L48&lt;=8,0,IF(L48&lt;=16,9,0))-IF(L48&lt;=8,0,IF(L48&lt;=16,(L48-9)*0.425,0)),0)+IF(F48="PŽ",IF(L48=1,85,IF(L48=2,59.5,IF(L48=3,45,IF(L48=4,32.5,IF(L48=5,30,IF(L48=6,27.5,IF(L48=7,25,IF(L48=8,22.5,0))))))))+IF(L48&lt;=8,0,IF(L48&lt;=16,19,IF(L48&lt;=24,13,IF(L48&lt;=32,8,0))))-IF(L48&lt;=8,0,IF(L48&lt;=16,(L48-9)*0.425,IF(L48&lt;=24,(L48-17)*0.425,IF(L48&lt;=32,(L48-25)*0.425,0)))),0)+IF(F48="EČ",IF(L48=1,204,IF(L48=2,156.24,IF(L48=3,123.84,IF(L48=4,72,IF(L48=5,66,IF(L48=6,60,IF(L48=7,54,IF(L48=8,48,0))))))))+IF(L48&lt;=8,0,IF(L48&lt;=16,40,IF(L48&lt;=24,25,0)))-IF(L48&lt;=8,0,IF(L48&lt;=16,(L48-9)*1.02,IF(L48&lt;=24,(L48-17)*1.02,0))),0)+IF(F48="EČneol",IF(L48=1,68,IF(L48=2,51.69,IF(L48=3,40.61,IF(L48=4,13,IF(L48=5,12,IF(L48=6,11,IF(L48=7,10,IF(L48=8,9,0)))))))))+IF(F48="EŽ",IF(L48=1,68,IF(L48=2,47.6,IF(L48=3,36,IF(L48=4,18,IF(L48=5,16.5,IF(L48=6,15,IF(L48=7,13.5,IF(L48=8,12,0))))))))+IF(L48&lt;=8,0,IF(L48&lt;=16,10,IF(L48&lt;=24,6,0)))-IF(L48&lt;=8,0,IF(L48&lt;=16,(L48-9)*0.34,IF(L48&lt;=24,(L48-17)*0.34,0))),0)+IF(F48="PT",IF(L48=1,68,IF(L48=2,52.08,IF(L48=3,41.28,IF(L48=4,24,IF(L48=5,22,IF(L48=6,20,IF(L48=7,18,IF(L48=8,16,0))))))))+IF(L48&lt;=8,0,IF(L48&lt;=16,13,IF(L48&lt;=24,9,IF(L48&lt;=32,4,0))))-IF(L48&lt;=8,0,IF(L48&lt;=16,(L48-9)*0.34,IF(L48&lt;=24,(L48-17)*0.34,IF(L48&lt;=32,(L48-25)*0.34,0)))),0)+IF(F48="JOŽ",IF(L48=1,85,IF(L48=2,59.5,IF(L48=3,45,IF(L48=4,32.5,IF(L48=5,30,IF(L48=6,27.5,IF(L48=7,25,IF(L48=8,22.5,0))))))))+IF(L48&lt;=8,0,IF(L48&lt;=16,19,IF(L48&lt;=24,13,0)))-IF(L48&lt;=8,0,IF(L48&lt;=16,(L48-9)*0.425,IF(L48&lt;=24,(L48-17)*0.425,0))),0)+IF(F48="JPČ",IF(L48=1,68,IF(L48=2,47.6,IF(L48=3,36,IF(L48=4,26,IF(L48=5,24,IF(L48=6,22,IF(L48=7,20,IF(L48=8,18,0))))))))+IF(L48&lt;=8,0,IF(L48&lt;=16,13,IF(L48&lt;=24,9,0)))-IF(L48&lt;=8,0,IF(L48&lt;=16,(L48-9)*0.34,IF(L48&lt;=24,(L48-17)*0.34,0))),0)+IF(F48="JEČ",IF(L48=1,34,IF(L48=2,26.04,IF(L48=3,20.6,IF(L48=4,12,IF(L48=5,11,IF(L48=6,10,IF(L48=7,9,IF(L48=8,8,0))))))))+IF(L48&lt;=8,0,IF(L48&lt;=16,6,0))-IF(L48&lt;=8,0,IF(L48&lt;=16,(L48-9)*0.17,0)),0)+IF(F48="JEOF",IF(L48=1,34,IF(L48=2,26.04,IF(L48=3,20.6,IF(L48=4,12,IF(L48=5,11,IF(L48=6,10,IF(L48=7,9,IF(L48=8,8,0))))))))+IF(L48&lt;=8,0,IF(L48&lt;=16,6,0))-IF(L48&lt;=8,0,IF(L48&lt;=16,(L48-9)*0.17,0)),0)+IF(F48="JnPČ",IF(L48=1,51,IF(L48=2,35.7,IF(L48=3,27,IF(L48=4,19.5,IF(L48=5,18,IF(L48=6,16.5,IF(L48=7,15,IF(L48=8,13.5,0))))))))+IF(L48&lt;=8,0,IF(L48&lt;=16,10,0))-IF(L48&lt;=8,0,IF(L48&lt;=16,(L48-9)*0.255,0)),0)+IF(F48="JnEČ",IF(L48=1,25.5,IF(L48=2,19.53,IF(L48=3,15.48,IF(L48=4,9,IF(L48=5,8.25,IF(L48=6,7.5,IF(L48=7,6.75,IF(L48=8,6,0))))))))+IF(L48&lt;=8,0,IF(L48&lt;=16,5,0))-IF(L48&lt;=8,0,IF(L48&lt;=16,(L48-9)*0.1275,0)),0)+IF(F48="JčPČ",IF(L48=1,21.25,IF(L48=2,14.5,IF(L48=3,11.5,IF(L48=4,7,IF(L48=5,6.5,IF(L48=6,6,IF(L48=7,5.5,IF(L48=8,5,0))))))))+IF(L48&lt;=8,0,IF(L48&lt;=16,4,0))-IF(L48&lt;=8,0,IF(L48&lt;=16,(L48-9)*0.10625,0)),0)+IF(F48="JčEČ",IF(L48=1,17,IF(L48=2,13.02,IF(L48=3,10.32,IF(L48=4,6,IF(L48=5,5.5,IF(L48=6,5,IF(L48=7,4.5,IF(L48=8,4,0))))))))+IF(L48&lt;=8,0,IF(L48&lt;=16,3,0))-IF(L48&lt;=8,0,IF(L48&lt;=16,(L48-9)*0.085,0)),0)+IF(F48="NEAK",IF(L48=1,11.48,IF(L48=2,8.79,IF(L48=3,6.97,IF(L48=4,4.05,IF(L48=5,3.71,IF(L48=6,3.38,IF(L48=7,3.04,IF(L48=8,2.7,0))))))))+IF(L48&lt;=8,0,IF(L48&lt;=16,2,IF(L48&lt;=24,1.3,0)))-IF(L48&lt;=8,0,IF(L48&lt;=16,(L48-9)*0.0574,IF(L48&lt;=24,(L48-17)*0.0574,0))),0))*IF(L48&lt;4,1,IF(OR(F48="PČ",F48="PŽ",F48="PT"),IF(J48&lt;32,J48/32,1),1))* IF(L48&lt;4,1,IF(OR(F48="EČ",F48="EŽ",F48="JOŽ",F48="JPČ",F48="NEAK"),IF(J48&lt;24,J48/24,1),1))*IF(L48&lt;4,1,IF(OR(F48="PČneol",F48="JEČ",F48="JEOF",F48="JnPČ",F48="JnEČ",F48="JčPČ",F48="JčEČ"),IF(J48&lt;16,J48/16,1),1))*IF(L48&lt;4,1,IF(F48="EČneol",IF(J48&lt;8,J48/8,1),1))</f>
        <v>3.4631249999999998</v>
      </c>
      <c r="O48" s="52">
        <f t="shared" si="5"/>
        <v>0</v>
      </c>
      <c r="P48" s="53">
        <f t="shared" si="7"/>
        <v>0</v>
      </c>
      <c r="Q48" s="54">
        <f t="shared" si="11"/>
        <v>0</v>
      </c>
      <c r="R48" s="55">
        <f t="shared" si="10"/>
        <v>0</v>
      </c>
    </row>
    <row r="49" spans="1:18" ht="15" customHeight="1">
      <c r="A49" s="49">
        <v>24</v>
      </c>
      <c r="B49" s="49" t="s">
        <v>122</v>
      </c>
      <c r="C49" s="50" t="s">
        <v>123</v>
      </c>
      <c r="D49" s="49" t="s">
        <v>104</v>
      </c>
      <c r="E49" s="49">
        <v>1</v>
      </c>
      <c r="F49" s="49" t="s">
        <v>113</v>
      </c>
      <c r="G49" s="49">
        <v>1</v>
      </c>
      <c r="H49" s="49" t="s">
        <v>103</v>
      </c>
      <c r="I49" s="49"/>
      <c r="J49" s="49">
        <v>12</v>
      </c>
      <c r="K49" s="49">
        <v>11</v>
      </c>
      <c r="L49" s="49">
        <v>12</v>
      </c>
      <c r="M49" s="49" t="s">
        <v>108</v>
      </c>
      <c r="N49" s="51">
        <f t="shared" ref="N49" si="12">(IF(F49="OŽ",IF(L49=1,612,IF(L49=2,473.76,IF(L49=3,380.16,IF(L49=4,201.6,IF(L49=5,187.2,IF(L49=6,172.8,IF(L49=7,165,IF(L49=8,160,0))))))))+IF(L49&lt;=8,0,IF(L49&lt;=16,153,IF(L49&lt;=24,120,IF(L49&lt;=32,89,IF(L49&lt;=48,58,0)))))-IF(L49&lt;=8,0,IF(L49&lt;=16,(L49-9)*3.06,IF(L49&lt;=24,(L49-17)*3.06,IF(L49&lt;=32,(L49-25)*3.06,IF(L49&lt;=48,(L49-33)*3.06,0))))),0)+IF(F49="PČ",IF(L49=1,449,IF(L49=2,314.6,IF(L49=3,238,IF(L49=4,172,IF(L49=5,159,IF(L49=6,145,IF(L49=7,132,IF(L49=8,119,0))))))))+IF(L49&lt;=8,0,IF(L49&lt;=16,88,IF(L49&lt;=24,55,IF(L49&lt;=32,22,0))))-IF(L49&lt;=8,0,IF(L49&lt;=16,(L49-9)*2.245,IF(L49&lt;=24,(L49-17)*2.245,IF(L49&lt;=32,(L49-25)*2.245,0)))),0)+IF(F49="PČneol",IF(L49=1,85,IF(L49=2,64.61,IF(L49=3,50.76,IF(L49=4,16.25,IF(L49=5,15,IF(L49=6,13.75,IF(L49=7,12.5,IF(L49=8,11.25,0))))))))+IF(L49&lt;=8,0,IF(L49&lt;=16,9,0))-IF(L49&lt;=8,0,IF(L49&lt;=16,(L49-9)*0.425,0)),0)+IF(F49="PŽ",IF(L49=1,85,IF(L49=2,59.5,IF(L49=3,45,IF(L49=4,32.5,IF(L49=5,30,IF(L49=6,27.5,IF(L49=7,25,IF(L49=8,22.5,0))))))))+IF(L49&lt;=8,0,IF(L49&lt;=16,19,IF(L49&lt;=24,13,IF(L49&lt;=32,8,0))))-IF(L49&lt;=8,0,IF(L49&lt;=16,(L49-9)*0.425,IF(L49&lt;=24,(L49-17)*0.425,IF(L49&lt;=32,(L49-25)*0.425,0)))),0)+IF(F49="EČ",IF(L49=1,204,IF(L49=2,156.24,IF(L49=3,123.84,IF(L49=4,72,IF(L49=5,66,IF(L49=6,60,IF(L49=7,54,IF(L49=8,48,0))))))))+IF(L49&lt;=8,0,IF(L49&lt;=16,40,IF(L49&lt;=24,25,0)))-IF(L49&lt;=8,0,IF(L49&lt;=16,(L49-9)*1.02,IF(L49&lt;=24,(L49-17)*1.02,0))),0)+IF(F49="EČneol",IF(L49=1,68,IF(L49=2,51.69,IF(L49=3,40.61,IF(L49=4,13,IF(L49=5,12,IF(L49=6,11,IF(L49=7,10,IF(L49=8,9,0)))))))))+IF(F49="EŽ",IF(L49=1,68,IF(L49=2,47.6,IF(L49=3,36,IF(L49=4,18,IF(L49=5,16.5,IF(L49=6,15,IF(L49=7,13.5,IF(L49=8,12,0))))))))+IF(L49&lt;=8,0,IF(L49&lt;=16,10,IF(L49&lt;=24,6,0)))-IF(L49&lt;=8,0,IF(L49&lt;=16,(L49-9)*0.34,IF(L49&lt;=24,(L49-17)*0.34,0))),0)+IF(F49="PT",IF(L49=1,68,IF(L49=2,52.08,IF(L49=3,41.28,IF(L49=4,24,IF(L49=5,22,IF(L49=6,20,IF(L49=7,18,IF(L49=8,16,0))))))))+IF(L49&lt;=8,0,IF(L49&lt;=16,13,IF(L49&lt;=24,9,IF(L49&lt;=32,4,0))))-IF(L49&lt;=8,0,IF(L49&lt;=16,(L49-9)*0.34,IF(L49&lt;=24,(L49-17)*0.34,IF(L49&lt;=32,(L49-25)*0.34,0)))),0)+IF(F49="JOŽ",IF(L49=1,85,IF(L49=2,59.5,IF(L49=3,45,IF(L49=4,32.5,IF(L49=5,30,IF(L49=6,27.5,IF(L49=7,25,IF(L49=8,22.5,0))))))))+IF(L49&lt;=8,0,IF(L49&lt;=16,19,IF(L49&lt;=24,13,0)))-IF(L49&lt;=8,0,IF(L49&lt;=16,(L49-9)*0.425,IF(L49&lt;=24,(L49-17)*0.425,0))),0)+IF(F49="JPČ",IF(L49=1,68,IF(L49=2,47.6,IF(L49=3,36,IF(L49=4,26,IF(L49=5,24,IF(L49=6,22,IF(L49=7,20,IF(L49=8,18,0))))))))+IF(L49&lt;=8,0,IF(L49&lt;=16,13,IF(L49&lt;=24,9,0)))-IF(L49&lt;=8,0,IF(L49&lt;=16,(L49-9)*0.34,IF(L49&lt;=24,(L49-17)*0.34,0))),0)+IF(F49="JEČ",IF(L49=1,34,IF(L49=2,26.04,IF(L49=3,20.6,IF(L49=4,12,IF(L49=5,11,IF(L49=6,10,IF(L49=7,9,IF(L49=8,8,0))))))))+IF(L49&lt;=8,0,IF(L49&lt;=16,6,0))-IF(L49&lt;=8,0,IF(L49&lt;=16,(L49-9)*0.17,0)),0)+IF(F49="JEOF",IF(L49=1,34,IF(L49=2,26.04,IF(L49=3,20.6,IF(L49=4,12,IF(L49=5,11,IF(L49=6,10,IF(L49=7,9,IF(L49=8,8,0))))))))+IF(L49&lt;=8,0,IF(L49&lt;=16,6,0))-IF(L49&lt;=8,0,IF(L49&lt;=16,(L49-9)*0.17,0)),0)+IF(F49="JnPČ",IF(L49=1,51,IF(L49=2,35.7,IF(L49=3,27,IF(L49=4,19.5,IF(L49=5,18,IF(L49=6,16.5,IF(L49=7,15,IF(L49=8,13.5,0))))))))+IF(L49&lt;=8,0,IF(L49&lt;=16,10,0))-IF(L49&lt;=8,0,IF(L49&lt;=16,(L49-9)*0.255,0)),0)+IF(F49="JnEČ",IF(L49=1,25.5,IF(L49=2,19.53,IF(L49=3,15.48,IF(L49=4,9,IF(L49=5,8.25,IF(L49=6,7.5,IF(L49=7,6.75,IF(L49=8,6,0))))))))+IF(L49&lt;=8,0,IF(L49&lt;=16,5,0))-IF(L49&lt;=8,0,IF(L49&lt;=16,(L49-9)*0.1275,0)),0)+IF(F49="JčPČ",IF(L49=1,21.25,IF(L49=2,14.5,IF(L49=3,11.5,IF(L49=4,7,IF(L49=5,6.5,IF(L49=6,6,IF(L49=7,5.5,IF(L49=8,5,0))))))))+IF(L49&lt;=8,0,IF(L49&lt;=16,4,0))-IF(L49&lt;=8,0,IF(L49&lt;=16,(L49-9)*0.10625,0)),0)+IF(F49="JčEČ",IF(L49=1,17,IF(L49=2,13.02,IF(L49=3,10.32,IF(L49=4,6,IF(L49=5,5.5,IF(L49=6,5,IF(L49=7,4.5,IF(L49=8,4,0))))))))+IF(L49&lt;=8,0,IF(L49&lt;=16,3,0))-IF(L49&lt;=8,0,IF(L49&lt;=16,(L49-9)*0.085,0)),0)+IF(F49="NEAK",IF(L49=1,11.48,IF(L49=2,8.79,IF(L49=3,6.97,IF(L49=4,4.05,IF(L49=5,3.71,IF(L49=6,3.38,IF(L49=7,3.04,IF(L49=8,2.7,0))))))))+IF(L49&lt;=8,0,IF(L49&lt;=16,2,IF(L49&lt;=24,1.3,0)))-IF(L49&lt;=8,0,IF(L49&lt;=16,(L49-9)*0.0574,IF(L49&lt;=24,(L49-17)*0.0574,0))),0))*IF(L49&lt;4,1,IF(OR(F49="PČ",F49="PŽ",F49="PT"),IF(J49&lt;32,J49/32,1),1))* IF(L49&lt;4,1,IF(OR(F49="EČ",F49="EŽ",F49="JOŽ",F49="JPČ",F49="NEAK"),IF(J49&lt;24,J49/24,1),1))*IF(L49&lt;4,1,IF(OR(F49="PČneol",F49="JEČ",F49="JEOF",F49="JnPČ",F49="JnEČ",F49="JčPČ",F49="JčEČ"),IF(J49&lt;16,J49/16,1),1))*IF(L49&lt;4,1,IF(F49="EČneol",IF(J49&lt;8,J49/8,1),1))</f>
        <v>3.4631249999999998</v>
      </c>
      <c r="O49" s="52">
        <f t="shared" si="5"/>
        <v>0</v>
      </c>
      <c r="P49" s="53">
        <f t="shared" si="7"/>
        <v>0</v>
      </c>
      <c r="Q49" s="54">
        <f t="shared" si="11"/>
        <v>0</v>
      </c>
      <c r="R49" s="55">
        <f t="shared" si="10"/>
        <v>0</v>
      </c>
    </row>
    <row r="50" spans="1:18" ht="15" customHeight="1">
      <c r="A50" s="102" t="s">
        <v>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4"/>
      <c r="R50" s="55">
        <f>SUM(R26:R49)</f>
        <v>2.0510000000000002</v>
      </c>
    </row>
    <row r="51" spans="1:18" ht="15" customHeight="1">
      <c r="A51" s="105" t="s">
        <v>124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48"/>
    </row>
    <row r="52" spans="1:18" ht="15" customHeight="1">
      <c r="A52" s="105" t="s">
        <v>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48"/>
    </row>
    <row r="53" spans="1:18" ht="15" customHeight="1">
      <c r="A53" s="105" t="s">
        <v>212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48"/>
    </row>
    <row r="54" spans="1:18" ht="22.05" customHeight="1">
      <c r="A54" s="49">
        <v>1</v>
      </c>
      <c r="B54" s="49" t="s">
        <v>125</v>
      </c>
      <c r="C54" s="50" t="s">
        <v>118</v>
      </c>
      <c r="D54" s="49" t="s">
        <v>101</v>
      </c>
      <c r="E54" s="49">
        <v>1</v>
      </c>
      <c r="F54" s="49" t="s">
        <v>214</v>
      </c>
      <c r="G54" s="49" t="s">
        <v>132</v>
      </c>
      <c r="H54" s="49" t="s">
        <v>103</v>
      </c>
      <c r="I54" s="49"/>
      <c r="J54" s="49">
        <v>46</v>
      </c>
      <c r="K54" s="49">
        <v>37</v>
      </c>
      <c r="L54" s="49">
        <v>21</v>
      </c>
      <c r="M54" s="49" t="s">
        <v>108</v>
      </c>
      <c r="N54" s="51">
        <f>(IF(F54="OŽ",IF(L54=1,612,IF(L54=2,473.76,IF(L54=3,380.16,IF(L54=4,201.6,IF(L54=5,187.2,IF(L54=6,172.8,IF(L54=7,165,IF(L54=8,160,0))))))))+IF(L54&lt;=8,0,IF(L54&lt;=16,153,IF(L54&lt;=24,120,IF(L54&lt;=32,89,IF(L54&lt;=48,58,0)))))-IF(L54&lt;=8,0,IF(L54&lt;=16,(L54-9)*3.06,IF(L54&lt;=24,(L54-17)*3.06,IF(L54&lt;=32,(L54-25)*3.06,IF(L54&lt;=48,(L54-33)*3.06,0))))),0)+IF(F54="PČ",IF(L54=1,449,IF(L54=2,314.6,IF(L54=3,238,IF(L54=4,172,IF(L54=5,159,IF(L54=6,145,IF(L54=7,132,IF(L54=8,119,0))))))))+IF(L54&lt;=8,0,IF(L54&lt;=16,88,IF(L54&lt;=24,55,IF(L54&lt;=32,22,0))))-IF(L54&lt;=8,0,IF(L54&lt;=16,(L54-9)*2.245,IF(L54&lt;=24,(L54-17)*2.245,IF(L54&lt;=32,(L54-25)*2.245,0)))),0)+IF(F54="PČneol",IF(L54=1,85,IF(L54=2,64.61,IF(L54=3,50.76,IF(L54=4,16.25,IF(L54=5,15,IF(L54=6,13.75,IF(L54=7,12.5,IF(L54=8,11.25,0))))))))+IF(L54&lt;=8,0,IF(L54&lt;=16,9,0))-IF(L54&lt;=8,0,IF(L54&lt;=16,(L54-9)*0.425,0)),0)+IF(F54="PŽ",IF(L54=1,85,IF(L54=2,59.5,IF(L54=3,45,IF(L54=4,32.5,IF(L54=5,30,IF(L54=6,27.5,IF(L54=7,25,IF(L54=8,22.5,0))))))))+IF(L54&lt;=8,0,IF(L54&lt;=16,19,IF(L54&lt;=24,13,IF(L54&lt;=32,8,0))))-IF(L54&lt;=8,0,IF(L54&lt;=16,(L54-9)*0.425,IF(L54&lt;=24,(L54-17)*0.425,IF(L54&lt;=32,(L54-25)*0.425,0)))),0)+IF(F54="EČ",IF(L54=1,204,IF(L54=2,156.24,IF(L54=3,123.84,IF(L54=4,72,IF(L54=5,66,IF(L54=6,60,IF(L54=7,54,IF(L54=8,48,0))))))))+IF(L54&lt;=8,0,IF(L54&lt;=16,40,IF(L54&lt;=24,25,0)))-IF(L54&lt;=8,0,IF(L54&lt;=16,(L54-9)*1.02,IF(L54&lt;=24,(L54-17)*1.02,0))),0)+IF(F54="EČneol",IF(L54=1,68,IF(L54=2,51.69,IF(L54=3,40.61,IF(L54=4,13,IF(L54=5,12,IF(L54=6,11,IF(L54=7,10,IF(L54=8,9,0)))))))))+IF(F54="EŽ",IF(L54=1,68,IF(L54=2,47.6,IF(L54=3,36,IF(L54=4,18,IF(L54=5,16.5,IF(L54=6,15,IF(L54=7,13.5,IF(L54=8,12,0))))))))+IF(L54&lt;=8,0,IF(L54&lt;=16,10,IF(L54&lt;=24,6,0)))-IF(L54&lt;=8,0,IF(L54&lt;=16,(L54-9)*0.34,IF(L54&lt;=24,(L54-17)*0.34,0))),0)+IF(F54="PT",IF(L54=1,68,IF(L54=2,52.08,IF(L54=3,41.28,IF(L54=4,24,IF(L54=5,22,IF(L54=6,20,IF(L54=7,18,IF(L54=8,16,0))))))))+IF(L54&lt;=8,0,IF(L54&lt;=16,13,IF(L54&lt;=24,9,IF(L54&lt;=32,4,0))))-IF(L54&lt;=8,0,IF(L54&lt;=16,(L54-9)*0.34,IF(L54&lt;=24,(L54-17)*0.34,IF(L54&lt;=32,(L54-25)*0.34,0)))),0)+IF(F54="JOŽ",IF(L54=1,85,IF(L54=2,59.5,IF(L54=3,45,IF(L54=4,32.5,IF(L54=5,30,IF(L54=6,27.5,IF(L54=7,25,IF(L54=8,22.5,0))))))))+IF(L54&lt;=8,0,IF(L54&lt;=16,19,IF(L54&lt;=24,13,0)))-IF(L54&lt;=8,0,IF(L54&lt;=16,(L54-9)*0.425,IF(L54&lt;=24,(L54-17)*0.425,0))),0)+IF(F54="JPČ",IF(L54=1,68,IF(L54=2,47.6,IF(L54=3,36,IF(L54=4,26,IF(L54=5,24,IF(L54=6,22,IF(L54=7,20,IF(L54=8,18,0))))))))+IF(L54&lt;=8,0,IF(L54&lt;=16,13,IF(L54&lt;=24,9,0)))-IF(L54&lt;=8,0,IF(L54&lt;=16,(L54-9)*0.34,IF(L54&lt;=24,(L54-17)*0.34,0))),0)+IF(F54="JEČ",IF(L54=1,34,IF(L54=2,26.04,IF(L54=3,20.6,IF(L54=4,12,IF(L54=5,11,IF(L54=6,10,IF(L54=7,9,IF(L54=8,8,0))))))))+IF(L54&lt;=8,0,IF(L54&lt;=16,6,0))-IF(L54&lt;=8,0,IF(L54&lt;=16,(L54-9)*0.17,0)),0)+IF(F54="JEOF",IF(L54=1,34,IF(L54=2,26.04,IF(L54=3,20.6,IF(L54=4,12,IF(L54=5,11,IF(L54=6,10,IF(L54=7,9,IF(L54=8,8,0))))))))+IF(L54&lt;=8,0,IF(L54&lt;=16,6,0))-IF(L54&lt;=8,0,IF(L54&lt;=16,(L54-9)*0.17,0)),0)+IF(F54="JnPČ",IF(L54=1,51,IF(L54=2,35.7,IF(L54=3,27,IF(L54=4,19.5,IF(L54=5,18,IF(L54=6,16.5,IF(L54=7,15,IF(L54=8,13.5,0))))))))+IF(L54&lt;=8,0,IF(L54&lt;=16,10,0))-IF(L54&lt;=8,0,IF(L54&lt;=16,(L54-9)*0.255,0)),0)+IF(F54="JnEČ",IF(L54=1,25.5,IF(L54=2,19.53,IF(L54=3,15.48,IF(L54=4,9,IF(L54=5,8.25,IF(L54=6,7.5,IF(L54=7,6.75,IF(L54=8,6,0))))))))+IF(L54&lt;=8,0,IF(L54&lt;=16,5,0))-IF(L54&lt;=8,0,IF(L54&lt;=16,(L54-9)*0.1275,0)),0)+IF(F54="JčPČ",IF(L54=1,21.25,IF(L54=2,14.5,IF(L54=3,11.5,IF(L54=4,7,IF(L54=5,6.5,IF(L54=6,6,IF(L54=7,5.5,IF(L54=8,5,0))))))))+IF(L54&lt;=8,0,IF(L54&lt;=16,4,0))-IF(L54&lt;=8,0,IF(L54&lt;=16,(L54-9)*0.10625,0)),0)+IF(F54="JčEČ",IF(L54=1,17,IF(L54=2,13.02,IF(L54=3,10.32,IF(L54=4,6,IF(L54=5,5.5,IF(L54=6,5,IF(L54=7,4.5,IF(L54=8,4,0))))))))+IF(L54&lt;=8,0,IF(L54&lt;=16,3,0))-IF(L54&lt;=8,0,IF(L54&lt;=16,(L54-9)*0.085,0)),0)+IF(F54="NEAK",IF(L54=1,11.48,IF(L54=2,8.79,IF(L54=3,6.97,IF(L54=4,4.05,IF(L54=5,3.71,IF(L54=6,3.38,IF(L54=7,3.04,IF(L54=8,2.7,0))))))))+IF(L54&lt;=8,0,IF(L54&lt;=16,2,IF(L54&lt;=24,1.3,0)))-IF(L54&lt;=8,0,IF(L54&lt;=16,(L54-9)*0.0574,IF(L54&lt;=24,(L54-17)*0.0574,0))),0))*IF(L54&lt;4,1,IF(OR(F54="PČ",F54="PŽ",F54="PT"),IF(J54&lt;32,J54/32,1),1))* IF(L54&lt;4,1,IF(OR(F54="EČ",F54="EŽ",F54="JOŽ",F54="JPČ",F54="NEAK"),IF(J54&lt;24,J54/24,1),1))*IF(L54&lt;4,1,IF(OR(F54="PČneol",F54="JEČ",F54="JEOF",F54="JnPČ",F54="JnEČ",F54="JčPČ",F54="JčEČ"),IF(J54&lt;16,J54/16,1),1))*IF(L54&lt;4,1,IF(F54="EČneol",IF(J54&lt;8,J54/8,1),1))</f>
        <v>0</v>
      </c>
      <c r="O54" s="52">
        <f t="shared" ref="O54:O69" si="13">IF(F54="OŽ",N54,IF(H54="Ne",IF(J54*0.3&lt;=J54-L54,N54,0),IF(J54*0.1&lt;=J54-L54,N54,0)))</f>
        <v>0</v>
      </c>
      <c r="P54" s="53">
        <f>IF(O54=0,0,IF(F54="OŽ",IF(L54&gt;47,0,IF(J54&gt;47,(48-L54)*1.836,((48-L54)-(48-J54))*1.836)),0)+IF(F54="PČ",IF(L54&gt;31,0,IF(J54&gt;31,(32-L54)*1.347,((32-L54)-(32-J54))*1.347)),0)+ IF(F54="PČneol",IF(L54&gt;15,0,IF(J54&gt;15,(16-L54)*0.255,((16-L54)-(16-J54))*0.255)),0)+IF(F54="PŽ",IF(L54&gt;31,0,IF(J54&gt;31,(32-L54)*0.255,((32-L54)-(32-J54))*0.255)),0)+IF(F54="EČ",IF(L54&gt;23,0,IF(J54&gt;23,(24-L54)*0.612,((24-L54)-(24-J54))*0.612)),0)+IF(F54="EČneol",IF(L54&gt;7,0,IF(J54&gt;7,(8-L54)*0.204,((8-L54)-(8-J54))*0.204)),0)+IF(F54="EŽ",IF(L54&gt;23,0,IF(J54&gt;23,(24-L54)*0.204,((24-L54)-(24-J54))*0.204)),0)+IF(F54="PT",IF(L54&gt;31,0,IF(J54&gt;31,(32-L54)*0.204,((32-L54)-(32-J54))*0.204)),0)+IF(F54="JOŽ",IF(L54&gt;23,0,IF(J54&gt;23,(24-L54)*0.255,((24-L54)-(24-J54))*0.255)),0)+IF(F54="JPČ",IF(L54&gt;23,0,IF(J54&gt;23,(24-L54)*0.204,((24-L54)-(24-J54))*0.204)),0)+IF(F54="JEČ",IF(L54&gt;15,0,IF(J54&gt;15,(16-L54)*0.102,((16-L54)-(16-J54))*0.102)),0)+IF(F54="JEOF",IF(L54&gt;15,0,IF(J54&gt;15,(16-L54)*0.102,((16-L54)-(16-J54))*0.102)),0)+IF(F54="JnPČ",IF(L54&gt;15,0,IF(J54&gt;15,(16-L54)*0.153,((16-L54)-(16-J54))*0.153)),0)+IF(F54="JnEČ",IF(L54&gt;15,0,IF(J54&gt;15,(16-L54)*0.0765,((16-L54)-(16-J54))*0.0765)),0)+IF(F54="JčPČ",IF(L54&gt;15,0,IF(J54&gt;15,(16-L54)*0.06375,((16-L54)-(16-J54))*0.06375)),0)+IF(F54="JčEČ",IF(L54&gt;15,0,IF(J54&gt;15,(16-L54)*0.051,((16-L54)-(16-J54))*0.051)),0)+IF(F54="NEAK",IF(L54&gt;23,0,IF(J54&gt;23,(24-L54)*0.03444,((24-L54)-(24-J54))*0.03444)),0))</f>
        <v>0</v>
      </c>
      <c r="Q54" s="54">
        <f>IF(ISERROR(P54*100/N54),0,(P54*100/N54))</f>
        <v>0</v>
      </c>
      <c r="R54" s="55">
        <f t="shared" ref="R54:R59" si="14">IF(Q54&lt;=30,O54+P54,O54+O54*0.3)*IF(G54=1,0.4,IF(G54=2,0.75,IF(G54="1 (kas 4 m. 1 k. nerengiamos)",0.52,1)))*IF(D54="olimpinė",1,IF(M54="Ne",0.5,1))*IF(D54="olimpinė",1,IF(J54&lt;8,0,1))*E54*IF(D54="olimpinė",1,IF(K54&lt;16,0,1))*IF(I54&lt;=1,1,1/I54)*IF(OR(A16="Lietuvos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55" spans="1:18" ht="15" customHeight="1">
      <c r="A55" s="49">
        <v>2</v>
      </c>
      <c r="B55" s="49" t="s">
        <v>125</v>
      </c>
      <c r="C55" s="50" t="s">
        <v>118</v>
      </c>
      <c r="D55" s="49" t="s">
        <v>101</v>
      </c>
      <c r="E55" s="49">
        <v>1</v>
      </c>
      <c r="F55" s="49" t="s">
        <v>214</v>
      </c>
      <c r="G55" s="49" t="s">
        <v>132</v>
      </c>
      <c r="H55" s="49" t="s">
        <v>103</v>
      </c>
      <c r="I55" s="49"/>
      <c r="J55" s="49">
        <v>46</v>
      </c>
      <c r="K55" s="49">
        <v>37</v>
      </c>
      <c r="L55" s="49">
        <v>34</v>
      </c>
      <c r="M55" s="49" t="s">
        <v>108</v>
      </c>
      <c r="N55" s="51">
        <f t="shared" ref="N55:N67" si="15">(IF(F55="OŽ",IF(L55=1,612,IF(L55=2,473.76,IF(L55=3,380.16,IF(L55=4,201.6,IF(L55=5,187.2,IF(L55=6,172.8,IF(L55=7,165,IF(L55=8,160,0))))))))+IF(L55&lt;=8,0,IF(L55&lt;=16,153,IF(L55&lt;=24,120,IF(L55&lt;=32,89,IF(L55&lt;=48,58,0)))))-IF(L55&lt;=8,0,IF(L55&lt;=16,(L55-9)*3.06,IF(L55&lt;=24,(L55-17)*3.06,IF(L55&lt;=32,(L55-25)*3.06,IF(L55&lt;=48,(L55-33)*3.06,0))))),0)+IF(F55="PČ",IF(L55=1,449,IF(L55=2,314.6,IF(L55=3,238,IF(L55=4,172,IF(L55=5,159,IF(L55=6,145,IF(L55=7,132,IF(L55=8,119,0))))))))+IF(L55&lt;=8,0,IF(L55&lt;=16,88,IF(L55&lt;=24,55,IF(L55&lt;=32,22,0))))-IF(L55&lt;=8,0,IF(L55&lt;=16,(L55-9)*2.245,IF(L55&lt;=24,(L55-17)*2.245,IF(L55&lt;=32,(L55-25)*2.245,0)))),0)+IF(F55="PČneol",IF(L55=1,85,IF(L55=2,64.61,IF(L55=3,50.76,IF(L55=4,16.25,IF(L55=5,15,IF(L55=6,13.75,IF(L55=7,12.5,IF(L55=8,11.25,0))))))))+IF(L55&lt;=8,0,IF(L55&lt;=16,9,0))-IF(L55&lt;=8,0,IF(L55&lt;=16,(L55-9)*0.425,0)),0)+IF(F55="PŽ",IF(L55=1,85,IF(L55=2,59.5,IF(L55=3,45,IF(L55=4,32.5,IF(L55=5,30,IF(L55=6,27.5,IF(L55=7,25,IF(L55=8,22.5,0))))))))+IF(L55&lt;=8,0,IF(L55&lt;=16,19,IF(L55&lt;=24,13,IF(L55&lt;=32,8,0))))-IF(L55&lt;=8,0,IF(L55&lt;=16,(L55-9)*0.425,IF(L55&lt;=24,(L55-17)*0.425,IF(L55&lt;=32,(L55-25)*0.425,0)))),0)+IF(F55="EČ",IF(L55=1,204,IF(L55=2,156.24,IF(L55=3,123.84,IF(L55=4,72,IF(L55=5,66,IF(L55=6,60,IF(L55=7,54,IF(L55=8,48,0))))))))+IF(L55&lt;=8,0,IF(L55&lt;=16,40,IF(L55&lt;=24,25,0)))-IF(L55&lt;=8,0,IF(L55&lt;=16,(L55-9)*1.02,IF(L55&lt;=24,(L55-17)*1.02,0))),0)+IF(F55="EČneol",IF(L55=1,68,IF(L55=2,51.69,IF(L55=3,40.61,IF(L55=4,13,IF(L55=5,12,IF(L55=6,11,IF(L55=7,10,IF(L55=8,9,0)))))))))+IF(F55="EŽ",IF(L55=1,68,IF(L55=2,47.6,IF(L55=3,36,IF(L55=4,18,IF(L55=5,16.5,IF(L55=6,15,IF(L55=7,13.5,IF(L55=8,12,0))))))))+IF(L55&lt;=8,0,IF(L55&lt;=16,10,IF(L55&lt;=24,6,0)))-IF(L55&lt;=8,0,IF(L55&lt;=16,(L55-9)*0.34,IF(L55&lt;=24,(L55-17)*0.34,0))),0)+IF(F55="PT",IF(L55=1,68,IF(L55=2,52.08,IF(L55=3,41.28,IF(L55=4,24,IF(L55=5,22,IF(L55=6,20,IF(L55=7,18,IF(L55=8,16,0))))))))+IF(L55&lt;=8,0,IF(L55&lt;=16,13,IF(L55&lt;=24,9,IF(L55&lt;=32,4,0))))-IF(L55&lt;=8,0,IF(L55&lt;=16,(L55-9)*0.34,IF(L55&lt;=24,(L55-17)*0.34,IF(L55&lt;=32,(L55-25)*0.34,0)))),0)+IF(F55="JOŽ",IF(L55=1,85,IF(L55=2,59.5,IF(L55=3,45,IF(L55=4,32.5,IF(L55=5,30,IF(L55=6,27.5,IF(L55=7,25,IF(L55=8,22.5,0))))))))+IF(L55&lt;=8,0,IF(L55&lt;=16,19,IF(L55&lt;=24,13,0)))-IF(L55&lt;=8,0,IF(L55&lt;=16,(L55-9)*0.425,IF(L55&lt;=24,(L55-17)*0.425,0))),0)+IF(F55="JPČ",IF(L55=1,68,IF(L55=2,47.6,IF(L55=3,36,IF(L55=4,26,IF(L55=5,24,IF(L55=6,22,IF(L55=7,20,IF(L55=8,18,0))))))))+IF(L55&lt;=8,0,IF(L55&lt;=16,13,IF(L55&lt;=24,9,0)))-IF(L55&lt;=8,0,IF(L55&lt;=16,(L55-9)*0.34,IF(L55&lt;=24,(L55-17)*0.34,0))),0)+IF(F55="JEČ",IF(L55=1,34,IF(L55=2,26.04,IF(L55=3,20.6,IF(L55=4,12,IF(L55=5,11,IF(L55=6,10,IF(L55=7,9,IF(L55=8,8,0))))))))+IF(L55&lt;=8,0,IF(L55&lt;=16,6,0))-IF(L55&lt;=8,0,IF(L55&lt;=16,(L55-9)*0.17,0)),0)+IF(F55="JEOF",IF(L55=1,34,IF(L55=2,26.04,IF(L55=3,20.6,IF(L55=4,12,IF(L55=5,11,IF(L55=6,10,IF(L55=7,9,IF(L55=8,8,0))))))))+IF(L55&lt;=8,0,IF(L55&lt;=16,6,0))-IF(L55&lt;=8,0,IF(L55&lt;=16,(L55-9)*0.17,0)),0)+IF(F55="JnPČ",IF(L55=1,51,IF(L55=2,35.7,IF(L55=3,27,IF(L55=4,19.5,IF(L55=5,18,IF(L55=6,16.5,IF(L55=7,15,IF(L55=8,13.5,0))))))))+IF(L55&lt;=8,0,IF(L55&lt;=16,10,0))-IF(L55&lt;=8,0,IF(L55&lt;=16,(L55-9)*0.255,0)),0)+IF(F55="JnEČ",IF(L55=1,25.5,IF(L55=2,19.53,IF(L55=3,15.48,IF(L55=4,9,IF(L55=5,8.25,IF(L55=6,7.5,IF(L55=7,6.75,IF(L55=8,6,0))))))))+IF(L55&lt;=8,0,IF(L55&lt;=16,5,0))-IF(L55&lt;=8,0,IF(L55&lt;=16,(L55-9)*0.1275,0)),0)+IF(F55="JčPČ",IF(L55=1,21.25,IF(L55=2,14.5,IF(L55=3,11.5,IF(L55=4,7,IF(L55=5,6.5,IF(L55=6,6,IF(L55=7,5.5,IF(L55=8,5,0))))))))+IF(L55&lt;=8,0,IF(L55&lt;=16,4,0))-IF(L55&lt;=8,0,IF(L55&lt;=16,(L55-9)*0.10625,0)),0)+IF(F55="JčEČ",IF(L55=1,17,IF(L55=2,13.02,IF(L55=3,10.32,IF(L55=4,6,IF(L55=5,5.5,IF(L55=6,5,IF(L55=7,4.5,IF(L55=8,4,0))))))))+IF(L55&lt;=8,0,IF(L55&lt;=16,3,0))-IF(L55&lt;=8,0,IF(L55&lt;=16,(L55-9)*0.085,0)),0)+IF(F55="NEAK",IF(L55=1,11.48,IF(L55=2,8.79,IF(L55=3,6.97,IF(L55=4,4.05,IF(L55=5,3.71,IF(L55=6,3.38,IF(L55=7,3.04,IF(L55=8,2.7,0))))))))+IF(L55&lt;=8,0,IF(L55&lt;=16,2,IF(L55&lt;=24,1.3,0)))-IF(L55&lt;=8,0,IF(L55&lt;=16,(L55-9)*0.0574,IF(L55&lt;=24,(L55-17)*0.0574,0))),0))*IF(L55&lt;4,1,IF(OR(F55="PČ",F55="PŽ",F55="PT"),IF(J55&lt;32,J55/32,1),1))* IF(L55&lt;4,1,IF(OR(F55="EČ",F55="EŽ",F55="JOŽ",F55="JPČ",F55="NEAK"),IF(J55&lt;24,J55/24,1),1))*IF(L55&lt;4,1,IF(OR(F55="PČneol",F55="JEČ",F55="JEOF",F55="JnPČ",F55="JnEČ",F55="JčPČ",F55="JčEČ"),IF(J55&lt;16,J55/16,1),1))*IF(L55&lt;4,1,IF(F55="EČneol",IF(J55&lt;8,J55/8,1),1))</f>
        <v>0</v>
      </c>
      <c r="O55" s="52">
        <f t="shared" si="13"/>
        <v>0</v>
      </c>
      <c r="P55" s="53">
        <f t="shared" ref="P55:P69" si="16">IF(O55=0,0,IF(F55="OŽ",IF(L55&gt;47,0,IF(J55&gt;47,(48-L55)*1.836,((48-L55)-(48-J55))*1.836)),0)+IF(F55="PČ",IF(L55&gt;31,0,IF(J55&gt;31,(32-L55)*1.347,((32-L55)-(32-J55))*1.347)),0)+ IF(F55="PČneol",IF(L55&gt;15,0,IF(J55&gt;15,(16-L55)*0.255,((16-L55)-(16-J55))*0.255)),0)+IF(F55="PŽ",IF(L55&gt;31,0,IF(J55&gt;31,(32-L55)*0.255,((32-L55)-(32-J55))*0.255)),0)+IF(F55="EČ",IF(L55&gt;23,0,IF(J55&gt;23,(24-L55)*0.612,((24-L55)-(24-J55))*0.612)),0)+IF(F55="EČneol",IF(L55&gt;7,0,IF(J55&gt;7,(8-L55)*0.204,((8-L55)-(8-J55))*0.204)),0)+IF(F55="EŽ",IF(L55&gt;23,0,IF(J55&gt;23,(24-L55)*0.204,((24-L55)-(24-J55))*0.204)),0)+IF(F55="PT",IF(L55&gt;31,0,IF(J55&gt;31,(32-L55)*0.204,((32-L55)-(32-J55))*0.204)),0)+IF(F55="JOŽ",IF(L55&gt;23,0,IF(J55&gt;23,(24-L55)*0.255,((24-L55)-(24-J55))*0.255)),0)+IF(F55="JPČ",IF(L55&gt;23,0,IF(J55&gt;23,(24-L55)*0.204,((24-L55)-(24-J55))*0.204)),0)+IF(F55="JEČ",IF(L55&gt;15,0,IF(J55&gt;15,(16-L55)*0.102,((16-L55)-(16-J55))*0.102)),0)+IF(F55="JEOF",IF(L55&gt;15,0,IF(J55&gt;15,(16-L55)*0.102,((16-L55)-(16-J55))*0.102)),0)+IF(F55="JnPČ",IF(L55&gt;15,0,IF(J55&gt;15,(16-L55)*0.153,((16-L55)-(16-J55))*0.153)),0)+IF(F55="JnEČ",IF(L55&gt;15,0,IF(J55&gt;15,(16-L55)*0.0765,((16-L55)-(16-J55))*0.0765)),0)+IF(F55="JčPČ",IF(L55&gt;15,0,IF(J55&gt;15,(16-L55)*0.06375,((16-L55)-(16-J55))*0.06375)),0)+IF(F55="JčEČ",IF(L55&gt;15,0,IF(J55&gt;15,(16-L55)*0.051,((16-L55)-(16-J55))*0.051)),0)+IF(F55="NEAK",IF(L55&gt;23,0,IF(J55&gt;23,(24-L55)*0.03444,((24-L55)-(24-J55))*0.03444)),0))</f>
        <v>0</v>
      </c>
      <c r="Q55" s="54">
        <f t="shared" ref="Q55" si="17">IF(ISERROR(P55*100/N55),0,(P55*100/N55))</f>
        <v>0</v>
      </c>
      <c r="R55" s="55">
        <f t="shared" si="14"/>
        <v>0</v>
      </c>
    </row>
    <row r="56" spans="1:18" ht="15" customHeight="1">
      <c r="A56" s="49">
        <v>3</v>
      </c>
      <c r="B56" s="49" t="s">
        <v>125</v>
      </c>
      <c r="C56" s="50" t="s">
        <v>118</v>
      </c>
      <c r="D56" s="49" t="s">
        <v>104</v>
      </c>
      <c r="E56" s="49">
        <v>1</v>
      </c>
      <c r="F56" s="49" t="s">
        <v>126</v>
      </c>
      <c r="G56" s="49" t="s">
        <v>132</v>
      </c>
      <c r="H56" s="49" t="s">
        <v>103</v>
      </c>
      <c r="I56" s="49"/>
      <c r="J56" s="49">
        <v>46</v>
      </c>
      <c r="K56" s="49">
        <v>37</v>
      </c>
      <c r="L56" s="49">
        <v>29</v>
      </c>
      <c r="M56" s="49" t="s">
        <v>108</v>
      </c>
      <c r="N56" s="51">
        <f t="shared" si="15"/>
        <v>13.02</v>
      </c>
      <c r="O56" s="52">
        <f t="shared" si="13"/>
        <v>13.02</v>
      </c>
      <c r="P56" s="53">
        <f t="shared" si="16"/>
        <v>4.0410000000000004</v>
      </c>
      <c r="Q56" s="54">
        <f>IF(ISERROR(P56*100/N56),0,(P56*100/N56))</f>
        <v>31.036866359447007</v>
      </c>
      <c r="R56" s="55">
        <f t="shared" si="14"/>
        <v>8.80152</v>
      </c>
    </row>
    <row r="57" spans="1:18" ht="15" customHeight="1">
      <c r="A57" s="49">
        <v>4</v>
      </c>
      <c r="B57" s="49" t="s">
        <v>127</v>
      </c>
      <c r="C57" s="50" t="s">
        <v>100</v>
      </c>
      <c r="D57" s="49" t="s">
        <v>101</v>
      </c>
      <c r="E57" s="49">
        <v>1</v>
      </c>
      <c r="F57" s="49" t="s">
        <v>214</v>
      </c>
      <c r="G57" s="49" t="s">
        <v>132</v>
      </c>
      <c r="H57" s="49" t="s">
        <v>103</v>
      </c>
      <c r="I57" s="49"/>
      <c r="J57" s="49">
        <v>38</v>
      </c>
      <c r="K57" s="49">
        <v>30</v>
      </c>
      <c r="L57" s="49">
        <v>2</v>
      </c>
      <c r="M57" s="49" t="s">
        <v>108</v>
      </c>
      <c r="N57" s="51">
        <f t="shared" si="15"/>
        <v>64.61</v>
      </c>
      <c r="O57" s="52">
        <f t="shared" si="13"/>
        <v>64.61</v>
      </c>
      <c r="P57" s="53">
        <f t="shared" si="16"/>
        <v>3.5700000000000003</v>
      </c>
      <c r="Q57" s="54">
        <f t="shared" ref="Q57:Q69" si="18">IF(ISERROR(P57*100/N57),0,(P57*100/N57))</f>
        <v>5.52546045503792</v>
      </c>
      <c r="R57" s="55">
        <v>0</v>
      </c>
    </row>
    <row r="58" spans="1:18" ht="15" customHeight="1">
      <c r="A58" s="49">
        <v>5</v>
      </c>
      <c r="B58" s="49" t="s">
        <v>127</v>
      </c>
      <c r="C58" s="50" t="s">
        <v>100</v>
      </c>
      <c r="D58" s="49" t="s">
        <v>101</v>
      </c>
      <c r="E58" s="49">
        <v>1</v>
      </c>
      <c r="F58" s="49" t="s">
        <v>214</v>
      </c>
      <c r="G58" s="49" t="s">
        <v>132</v>
      </c>
      <c r="H58" s="49" t="s">
        <v>103</v>
      </c>
      <c r="I58" s="49"/>
      <c r="J58" s="49">
        <v>38</v>
      </c>
      <c r="K58" s="49">
        <v>30</v>
      </c>
      <c r="L58" s="49">
        <v>5</v>
      </c>
      <c r="M58" s="49" t="s">
        <v>108</v>
      </c>
      <c r="N58" s="51">
        <f t="shared" si="15"/>
        <v>15</v>
      </c>
      <c r="O58" s="52">
        <f t="shared" si="13"/>
        <v>15</v>
      </c>
      <c r="P58" s="53">
        <f t="shared" si="16"/>
        <v>2.8050000000000002</v>
      </c>
      <c r="Q58" s="54">
        <f t="shared" si="18"/>
        <v>18.7</v>
      </c>
      <c r="R58" s="55">
        <v>0</v>
      </c>
    </row>
    <row r="59" spans="1:18" ht="15" customHeight="1">
      <c r="A59" s="49">
        <v>6</v>
      </c>
      <c r="B59" s="49" t="s">
        <v>127</v>
      </c>
      <c r="C59" s="50" t="s">
        <v>100</v>
      </c>
      <c r="D59" s="49" t="s">
        <v>104</v>
      </c>
      <c r="E59" s="49">
        <v>1</v>
      </c>
      <c r="F59" s="49" t="s">
        <v>126</v>
      </c>
      <c r="G59" s="49" t="s">
        <v>132</v>
      </c>
      <c r="H59" s="49" t="s">
        <v>103</v>
      </c>
      <c r="I59" s="49"/>
      <c r="J59" s="49">
        <v>38</v>
      </c>
      <c r="K59" s="49">
        <v>30</v>
      </c>
      <c r="L59" s="49">
        <v>3</v>
      </c>
      <c r="M59" s="49" t="s">
        <v>108</v>
      </c>
      <c r="N59" s="51">
        <f t="shared" si="15"/>
        <v>238</v>
      </c>
      <c r="O59" s="52">
        <f t="shared" si="13"/>
        <v>238</v>
      </c>
      <c r="P59" s="53">
        <f t="shared" si="16"/>
        <v>39.063000000000002</v>
      </c>
      <c r="Q59" s="54">
        <f t="shared" si="18"/>
        <v>16.413025210084033</v>
      </c>
      <c r="R59" s="55">
        <f t="shared" si="14"/>
        <v>144.07275999999999</v>
      </c>
    </row>
    <row r="60" spans="1:18" ht="15" customHeight="1">
      <c r="A60" s="49">
        <v>7</v>
      </c>
      <c r="B60" s="49" t="s">
        <v>128</v>
      </c>
      <c r="C60" s="50" t="s">
        <v>100</v>
      </c>
      <c r="D60" s="49" t="s">
        <v>101</v>
      </c>
      <c r="E60" s="49">
        <v>1</v>
      </c>
      <c r="F60" s="49" t="s">
        <v>214</v>
      </c>
      <c r="G60" s="49" t="s">
        <v>132</v>
      </c>
      <c r="H60" s="49" t="s">
        <v>103</v>
      </c>
      <c r="I60" s="49"/>
      <c r="J60" s="49">
        <v>38</v>
      </c>
      <c r="K60" s="49">
        <v>30</v>
      </c>
      <c r="L60" s="49">
        <v>12</v>
      </c>
      <c r="M60" s="49" t="s">
        <v>108</v>
      </c>
      <c r="N60" s="51">
        <f t="shared" si="15"/>
        <v>7.7249999999999996</v>
      </c>
      <c r="O60" s="52">
        <f t="shared" si="13"/>
        <v>7.7249999999999996</v>
      </c>
      <c r="P60" s="53">
        <f t="shared" si="16"/>
        <v>1.02</v>
      </c>
      <c r="Q60" s="54">
        <f t="shared" si="18"/>
        <v>13.203883495145632</v>
      </c>
      <c r="R60" s="55">
        <v>0</v>
      </c>
    </row>
    <row r="61" spans="1:18" ht="15" customHeight="1">
      <c r="A61" s="49">
        <v>8</v>
      </c>
      <c r="B61" s="49" t="s">
        <v>128</v>
      </c>
      <c r="C61" s="50" t="s">
        <v>100</v>
      </c>
      <c r="D61" s="49" t="s">
        <v>101</v>
      </c>
      <c r="E61" s="49">
        <v>1</v>
      </c>
      <c r="F61" s="49" t="s">
        <v>214</v>
      </c>
      <c r="G61" s="49" t="s">
        <v>132</v>
      </c>
      <c r="H61" s="49" t="s">
        <v>103</v>
      </c>
      <c r="I61" s="49"/>
      <c r="J61" s="49">
        <v>38</v>
      </c>
      <c r="K61" s="49">
        <v>30</v>
      </c>
      <c r="L61" s="49">
        <v>13</v>
      </c>
      <c r="M61" s="49" t="s">
        <v>108</v>
      </c>
      <c r="N61" s="51">
        <f t="shared" si="15"/>
        <v>7.3</v>
      </c>
      <c r="O61" s="52">
        <f t="shared" si="13"/>
        <v>7.3</v>
      </c>
      <c r="P61" s="53">
        <f t="shared" si="16"/>
        <v>0.76500000000000001</v>
      </c>
      <c r="Q61" s="54">
        <f t="shared" si="18"/>
        <v>10.479452054794521</v>
      </c>
      <c r="R61" s="55">
        <v>0</v>
      </c>
    </row>
    <row r="62" spans="1:18" ht="15" customHeight="1">
      <c r="A62" s="49">
        <v>9</v>
      </c>
      <c r="B62" s="49" t="s">
        <v>128</v>
      </c>
      <c r="C62" s="50" t="s">
        <v>100</v>
      </c>
      <c r="D62" s="49" t="s">
        <v>104</v>
      </c>
      <c r="E62" s="49">
        <v>1</v>
      </c>
      <c r="F62" s="49" t="s">
        <v>126</v>
      </c>
      <c r="G62" s="49" t="s">
        <v>132</v>
      </c>
      <c r="H62" s="49" t="s">
        <v>103</v>
      </c>
      <c r="I62" s="49"/>
      <c r="J62" s="49">
        <v>38</v>
      </c>
      <c r="K62" s="49">
        <v>30</v>
      </c>
      <c r="L62" s="49">
        <v>13</v>
      </c>
      <c r="M62" s="49" t="s">
        <v>108</v>
      </c>
      <c r="N62" s="51">
        <f t="shared" si="15"/>
        <v>79.02</v>
      </c>
      <c r="O62" s="52">
        <f t="shared" si="13"/>
        <v>79.02</v>
      </c>
      <c r="P62" s="53">
        <f t="shared" si="16"/>
        <v>25.593</v>
      </c>
      <c r="Q62" s="54">
        <f t="shared" si="18"/>
        <v>32.388003037205777</v>
      </c>
      <c r="R62" s="55">
        <f t="shared" ref="R62:R65" si="19">IF(Q62&lt;=30,O62+P62,O62+O62*0.3)*IF(G62=1,0.4,IF(G62=2,0.75,IF(G62="1 (kas 4 m. 1 k. nerengiamos)",0.52,1)))*IF(D62="olimpinė",1,IF(M62="Ne",0.5,1))*IF(D62="olimpinė",1,IF(J62&lt;8,0,1))*E62*IF(D62="olimpinė",1,IF(K62&lt;16,0,1))*IF(I62&lt;=1,1,1/I62)*IF(OR(A24="Lietuvos lengvosios atletikos federacija",A24="Lietuvos šaudymo sporto sąjunga"),1.01,1)*IF(OR(A24="Lietuvos dviračių sporto federacija",A24="Lietuvos biatlono federacija",A24=" Lietuvos nacionalinė slidinėjimo asociacija"),1.03,1)*IF(OR(A24="Lietuvos baidarių ir kanojų irklavimo federacija",A24="Lietuvos buriuotojų sąjunga",A24="Lietuvos irklavimo federacija"),1.04,1)*IF(OR(A24="Lietuvos aeroklubas",A24="Lietuvos automobilių sporto federacija",A24="Lietuvos motociklų sporto federacija",A24="Lietuvos motorlaivių federacija",A24="Lietuvos žirginio sporto federacija"),1.09,1)</f>
        <v>53.417520000000003</v>
      </c>
    </row>
    <row r="63" spans="1:18" ht="15" customHeight="1">
      <c r="A63" s="49">
        <v>10</v>
      </c>
      <c r="B63" s="49" t="s">
        <v>129</v>
      </c>
      <c r="C63" s="50" t="s">
        <v>106</v>
      </c>
      <c r="D63" s="49" t="s">
        <v>101</v>
      </c>
      <c r="E63" s="49">
        <v>1</v>
      </c>
      <c r="F63" s="49" t="s">
        <v>214</v>
      </c>
      <c r="G63" s="49" t="s">
        <v>132</v>
      </c>
      <c r="H63" s="49" t="s">
        <v>103</v>
      </c>
      <c r="I63" s="49"/>
      <c r="J63" s="49">
        <v>38</v>
      </c>
      <c r="K63" s="49">
        <v>26</v>
      </c>
      <c r="L63" s="49">
        <v>26</v>
      </c>
      <c r="M63" s="49" t="s">
        <v>108</v>
      </c>
      <c r="N63" s="51">
        <f t="shared" si="15"/>
        <v>0</v>
      </c>
      <c r="O63" s="52">
        <f t="shared" si="13"/>
        <v>0</v>
      </c>
      <c r="P63" s="53">
        <f t="shared" si="16"/>
        <v>0</v>
      </c>
      <c r="Q63" s="54">
        <f t="shared" si="18"/>
        <v>0</v>
      </c>
      <c r="R63" s="55">
        <f t="shared" si="19"/>
        <v>0</v>
      </c>
    </row>
    <row r="64" spans="1:18" ht="15" customHeight="1">
      <c r="A64" s="49">
        <v>11</v>
      </c>
      <c r="B64" s="49" t="s">
        <v>129</v>
      </c>
      <c r="C64" s="50" t="s">
        <v>106</v>
      </c>
      <c r="D64" s="49" t="s">
        <v>101</v>
      </c>
      <c r="E64" s="49">
        <v>1</v>
      </c>
      <c r="F64" s="49" t="s">
        <v>214</v>
      </c>
      <c r="G64" s="49" t="s">
        <v>132</v>
      </c>
      <c r="H64" s="49" t="s">
        <v>103</v>
      </c>
      <c r="I64" s="49"/>
      <c r="J64" s="49">
        <v>38</v>
      </c>
      <c r="K64" s="49">
        <v>26</v>
      </c>
      <c r="L64" s="49">
        <v>32</v>
      </c>
      <c r="M64" s="49" t="s">
        <v>108</v>
      </c>
      <c r="N64" s="51">
        <f t="shared" si="15"/>
        <v>0</v>
      </c>
      <c r="O64" s="52">
        <f t="shared" si="13"/>
        <v>0</v>
      </c>
      <c r="P64" s="53">
        <f t="shared" si="16"/>
        <v>0</v>
      </c>
      <c r="Q64" s="54">
        <f t="shared" si="18"/>
        <v>0</v>
      </c>
      <c r="R64" s="55">
        <f t="shared" si="19"/>
        <v>0</v>
      </c>
    </row>
    <row r="65" spans="1:18" ht="15" customHeight="1">
      <c r="A65" s="49">
        <v>12</v>
      </c>
      <c r="B65" s="49" t="s">
        <v>129</v>
      </c>
      <c r="C65" s="50" t="s">
        <v>106</v>
      </c>
      <c r="D65" s="49" t="s">
        <v>104</v>
      </c>
      <c r="E65" s="49">
        <v>1</v>
      </c>
      <c r="F65" s="49" t="s">
        <v>126</v>
      </c>
      <c r="G65" s="49" t="s">
        <v>132</v>
      </c>
      <c r="H65" s="49" t="s">
        <v>103</v>
      </c>
      <c r="I65" s="49"/>
      <c r="J65" s="49">
        <v>38</v>
      </c>
      <c r="K65" s="49">
        <v>26</v>
      </c>
      <c r="L65" s="49">
        <v>30</v>
      </c>
      <c r="M65" s="49" t="s">
        <v>108</v>
      </c>
      <c r="N65" s="51">
        <f t="shared" si="15"/>
        <v>10.774999999999999</v>
      </c>
      <c r="O65" s="52">
        <f t="shared" si="13"/>
        <v>0</v>
      </c>
      <c r="P65" s="53">
        <f t="shared" si="16"/>
        <v>0</v>
      </c>
      <c r="Q65" s="54">
        <f t="shared" si="18"/>
        <v>0</v>
      </c>
      <c r="R65" s="55">
        <f t="shared" si="19"/>
        <v>0</v>
      </c>
    </row>
    <row r="66" spans="1:18" ht="15" customHeight="1">
      <c r="A66" s="49">
        <v>13</v>
      </c>
      <c r="B66" s="49" t="s">
        <v>130</v>
      </c>
      <c r="C66" s="50" t="s">
        <v>131</v>
      </c>
      <c r="D66" s="49" t="s">
        <v>101</v>
      </c>
      <c r="E66" s="49">
        <v>1</v>
      </c>
      <c r="F66" s="49" t="s">
        <v>214</v>
      </c>
      <c r="G66" s="49" t="s">
        <v>132</v>
      </c>
      <c r="H66" s="49" t="s">
        <v>103</v>
      </c>
      <c r="I66" s="49"/>
      <c r="J66" s="49">
        <v>33</v>
      </c>
      <c r="K66" s="49">
        <v>24</v>
      </c>
      <c r="L66" s="49">
        <v>23</v>
      </c>
      <c r="M66" s="49" t="s">
        <v>108</v>
      </c>
      <c r="N66" s="51">
        <f t="shared" si="15"/>
        <v>0</v>
      </c>
      <c r="O66" s="52">
        <f t="shared" si="13"/>
        <v>0</v>
      </c>
      <c r="P66" s="53">
        <f t="shared" si="16"/>
        <v>0</v>
      </c>
      <c r="Q66" s="54">
        <f t="shared" si="18"/>
        <v>0</v>
      </c>
      <c r="R66" s="55">
        <f>IF(Q66&lt;=30,O66+P66,O66+O66*0.3)*IF(G66=1,0.4,IF(G66=2,0.75,IF(G66="1 (kas 4 m. 1 k. nerengiamos)",0.52,1)))*IF(D66="olimpinė",1,IF(M66="Ne",0.5,1))*IF(D66="olimpinė",1,IF(J66&lt;8,0,1))*E66*IF(D66="olimpinė",1,IF(K66&lt;16,0,1))*IF(I66&lt;=1,1,1/I66)*IF(OR(A22="Lietuvos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0</v>
      </c>
    </row>
    <row r="67" spans="1:18" ht="15" customHeight="1">
      <c r="A67" s="49">
        <v>14</v>
      </c>
      <c r="B67" s="49" t="s">
        <v>130</v>
      </c>
      <c r="C67" s="50" t="s">
        <v>131</v>
      </c>
      <c r="D67" s="49" t="s">
        <v>101</v>
      </c>
      <c r="E67" s="49">
        <v>1</v>
      </c>
      <c r="F67" s="49" t="s">
        <v>214</v>
      </c>
      <c r="G67" s="49" t="s">
        <v>132</v>
      </c>
      <c r="H67" s="49" t="s">
        <v>103</v>
      </c>
      <c r="I67" s="49"/>
      <c r="J67" s="49">
        <v>33</v>
      </c>
      <c r="K67" s="49">
        <v>24</v>
      </c>
      <c r="L67" s="49">
        <v>26</v>
      </c>
      <c r="M67" s="49" t="s">
        <v>108</v>
      </c>
      <c r="N67" s="51">
        <f t="shared" si="15"/>
        <v>0</v>
      </c>
      <c r="O67" s="52">
        <f t="shared" si="13"/>
        <v>0</v>
      </c>
      <c r="P67" s="53">
        <f t="shared" si="16"/>
        <v>0</v>
      </c>
      <c r="Q67" s="54">
        <f t="shared" si="18"/>
        <v>0</v>
      </c>
      <c r="R67" s="55">
        <f>IF(Q67&lt;=30,O67+P67,O67+O67*0.3)*IF(G67=1,0.4,IF(G67=2,0.75,IF(G67="1 (kas 4 m. 1 k. nerengiamos)",0.52,1)))*IF(D67="olimpinė",1,IF(M67="Ne",0.5,1))*IF(D67="olimpinė",1,IF(J67&lt;8,0,1))*E67*IF(D67="olimpinė",1,IF(K67&lt;16,0,1))*IF(I67&lt;=1,1,1/I67)*IF(OR(A51="Lietuvos lengvosios atletikos federacija",A51="Lietuvos šaudymo sporto sąjunga"),1.01,1)*IF(OR(A51="Lietuvos dviračių sporto federacija",A51="Lietuvos biatlono federacija",A51=" Lietuvos nacionalinė slidinėjimo asociacija"),1.03,1)*IF(OR(A51="Lietuvos baidarių ir kanojų irklavimo federacija",A51="Lietuvos buriuotojų sąjunga",A51="Lietuvos irklavimo federacija"),1.04,1)*IF(OR(A51="Lietuvos aeroklubas",A51="Lietuvos automobilių sporto federacija",A51="Lietuvos motociklų sporto federacija",A51="Lietuvos motorlaivių federacija",A51="Lietuvos žirginio sporto federacija"),1.09,1)</f>
        <v>0</v>
      </c>
    </row>
    <row r="68" spans="1:18" ht="15" customHeight="1">
      <c r="A68" s="49">
        <v>15</v>
      </c>
      <c r="B68" s="49" t="s">
        <v>130</v>
      </c>
      <c r="C68" s="50" t="s">
        <v>131</v>
      </c>
      <c r="D68" s="49" t="s">
        <v>104</v>
      </c>
      <c r="E68" s="49">
        <v>1</v>
      </c>
      <c r="F68" s="49" t="s">
        <v>126</v>
      </c>
      <c r="G68" s="49" t="s">
        <v>132</v>
      </c>
      <c r="H68" s="49" t="s">
        <v>103</v>
      </c>
      <c r="I68" s="49"/>
      <c r="J68" s="49">
        <v>33</v>
      </c>
      <c r="K68" s="49">
        <v>24</v>
      </c>
      <c r="L68" s="49">
        <v>24</v>
      </c>
      <c r="M68" s="49" t="s">
        <v>108</v>
      </c>
      <c r="N68" s="51">
        <f>(IF(F68="OŽ",IF(L68=1,612,IF(L68=2,473.76,IF(L68=3,380.16,IF(L68=4,201.6,IF(L68=5,187.2,IF(L68=6,172.8,IF(L68=7,165,IF(L68=8,160,0))))))))+IF(L68&lt;=8,0,IF(L68&lt;=16,153,IF(L68&lt;=24,120,IF(L68&lt;=32,89,IF(L68&lt;=48,58,0)))))-IF(L68&lt;=8,0,IF(L68&lt;=16,(L68-9)*3.06,IF(L68&lt;=24,(L68-17)*3.06,IF(L68&lt;=32,(L68-25)*3.06,IF(L68&lt;=48,(L68-33)*3.06,0))))),0)+IF(F68="PČ",IF(L68=1,449,IF(L68=2,314.6,IF(L68=3,238,IF(L68=4,172,IF(L68=5,159,IF(L68=6,145,IF(L68=7,132,IF(L68=8,119,0))))))))+IF(L68&lt;=8,0,IF(L68&lt;=16,88,IF(L68&lt;=24,55,IF(L68&lt;=32,22,0))))-IF(L68&lt;=8,0,IF(L68&lt;=16,(L68-9)*2.245,IF(L68&lt;=24,(L68-17)*2.245,IF(L68&lt;=32,(L68-25)*2.245,0)))),0)+IF(F68="PČneol",IF(L68=1,85,IF(L68=2,64.61,IF(L68=3,50.76,IF(L68=4,16.25,IF(L68=5,15,IF(L68=6,13.75,IF(L68=7,12.5,IF(L68=8,11.25,0))))))))+IF(L68&lt;=8,0,IF(L68&lt;=16,9,0))-IF(L68&lt;=8,0,IF(L68&lt;=16,(L68-9)*0.425,0)),0)+IF(F68="PŽ",IF(L68=1,85,IF(L68=2,59.5,IF(L68=3,45,IF(L68=4,32.5,IF(L68=5,30,IF(L68=6,27.5,IF(L68=7,25,IF(L68=8,22.5,0))))))))+IF(L68&lt;=8,0,IF(L68&lt;=16,19,IF(L68&lt;=24,13,IF(L68&lt;=32,8,0))))-IF(L68&lt;=8,0,IF(L68&lt;=16,(L68-9)*0.425,IF(L68&lt;=24,(L68-17)*0.425,IF(L68&lt;=32,(L68-25)*0.425,0)))),0)+IF(F68="EČ",IF(L68=1,204,IF(L68=2,156.24,IF(L68=3,123.84,IF(L68=4,72,IF(L68=5,66,IF(L68=6,60,IF(L68=7,54,IF(L68=8,48,0))))))))+IF(L68&lt;=8,0,IF(L68&lt;=16,40,IF(L68&lt;=24,25,0)))-IF(L68&lt;=8,0,IF(L68&lt;=16,(L68-9)*1.02,IF(L68&lt;=24,(L68-17)*1.02,0))),0)+IF(F68="EČneol",IF(L68=1,68,IF(L68=2,51.69,IF(L68=3,40.61,IF(L68=4,13,IF(L68=5,12,IF(L68=6,11,IF(L68=7,10,IF(L68=8,9,0)))))))))+IF(F68="EŽ",IF(L68=1,68,IF(L68=2,47.6,IF(L68=3,36,IF(L68=4,18,IF(L68=5,16.5,IF(L68=6,15,IF(L68=7,13.5,IF(L68=8,12,0))))))))+IF(L68&lt;=8,0,IF(L68&lt;=16,10,IF(L68&lt;=24,6,0)))-IF(L68&lt;=8,0,IF(L68&lt;=16,(L68-9)*0.34,IF(L68&lt;=24,(L68-17)*0.34,0))),0)+IF(F68="PT",IF(L68=1,68,IF(L68=2,52.08,IF(L68=3,41.28,IF(L68=4,24,IF(L68=5,22,IF(L68=6,20,IF(L68=7,18,IF(L68=8,16,0))))))))+IF(L68&lt;=8,0,IF(L68&lt;=16,13,IF(L68&lt;=24,9,IF(L68&lt;=32,4,0))))-IF(L68&lt;=8,0,IF(L68&lt;=16,(L68-9)*0.34,IF(L68&lt;=24,(L68-17)*0.34,IF(L68&lt;=32,(L68-25)*0.34,0)))),0)+IF(F68="JOŽ",IF(L68=1,85,IF(L68=2,59.5,IF(L68=3,45,IF(L68=4,32.5,IF(L68=5,30,IF(L68=6,27.5,IF(L68=7,25,IF(L68=8,22.5,0))))))))+IF(L68&lt;=8,0,IF(L68&lt;=16,19,IF(L68&lt;=24,13,0)))-IF(L68&lt;=8,0,IF(L68&lt;=16,(L68-9)*0.425,IF(L68&lt;=24,(L68-17)*0.425,0))),0)+IF(F68="JPČ",IF(L68=1,68,IF(L68=2,47.6,IF(L68=3,36,IF(L68=4,26,IF(L68=5,24,IF(L68=6,22,IF(L68=7,20,IF(L68=8,18,0))))))))+IF(L68&lt;=8,0,IF(L68&lt;=16,13,IF(L68&lt;=24,9,0)))-IF(L68&lt;=8,0,IF(L68&lt;=16,(L68-9)*0.34,IF(L68&lt;=24,(L68-17)*0.34,0))),0)+IF(F68="JEČ",IF(L68=1,34,IF(L68=2,26.04,IF(L68=3,20.6,IF(L68=4,12,IF(L68=5,11,IF(L68=6,10,IF(L68=7,9,IF(L68=8,8,0))))))))+IF(L68&lt;=8,0,IF(L68&lt;=16,6,0))-IF(L68&lt;=8,0,IF(L68&lt;=16,(L68-9)*0.17,0)),0)+IF(F68="JEOF",IF(L68=1,34,IF(L68=2,26.04,IF(L68=3,20.6,IF(L68=4,12,IF(L68=5,11,IF(L68=6,10,IF(L68=7,9,IF(L68=8,8,0))))))))+IF(L68&lt;=8,0,IF(L68&lt;=16,6,0))-IF(L68&lt;=8,0,IF(L68&lt;=16,(L68-9)*0.17,0)),0)+IF(F68="JnPČ",IF(L68=1,51,IF(L68=2,35.7,IF(L68=3,27,IF(L68=4,19.5,IF(L68=5,18,IF(L68=6,16.5,IF(L68=7,15,IF(L68=8,13.5,0))))))))+IF(L68&lt;=8,0,IF(L68&lt;=16,10,0))-IF(L68&lt;=8,0,IF(L68&lt;=16,(L68-9)*0.255,0)),0)+IF(F68="JnEČ",IF(L68=1,25.5,IF(L68=2,19.53,IF(L68=3,15.48,IF(L68=4,9,IF(L68=5,8.25,IF(L68=6,7.5,IF(L68=7,6.75,IF(L68=8,6,0))))))))+IF(L68&lt;=8,0,IF(L68&lt;=16,5,0))-IF(L68&lt;=8,0,IF(L68&lt;=16,(L68-9)*0.1275,0)),0)+IF(F68="JčPČ",IF(L68=1,21.25,IF(L68=2,14.5,IF(L68=3,11.5,IF(L68=4,7,IF(L68=5,6.5,IF(L68=6,6,IF(L68=7,5.5,IF(L68=8,5,0))))))))+IF(L68&lt;=8,0,IF(L68&lt;=16,4,0))-IF(L68&lt;=8,0,IF(L68&lt;=16,(L68-9)*0.10625,0)),0)+IF(F68="JčEČ",IF(L68=1,17,IF(L68=2,13.02,IF(L68=3,10.32,IF(L68=4,6,IF(L68=5,5.5,IF(L68=6,5,IF(L68=7,4.5,IF(L68=8,4,0))))))))+IF(L68&lt;=8,0,IF(L68&lt;=16,3,0))-IF(L68&lt;=8,0,IF(L68&lt;=16,(L68-9)*0.085,0)),0)+IF(F68="NEAK",IF(L68=1,11.48,IF(L68=2,8.79,IF(L68=3,6.97,IF(L68=4,4.05,IF(L68=5,3.71,IF(L68=6,3.38,IF(L68=7,3.04,IF(L68=8,2.7,0))))))))+IF(L68&lt;=8,0,IF(L68&lt;=16,2,IF(L68&lt;=24,1.3,0)))-IF(L68&lt;=8,0,IF(L68&lt;=16,(L68-9)*0.0574,IF(L68&lt;=24,(L68-17)*0.0574,0))),0))*IF(L68&lt;4,1,IF(OR(F68="PČ",F68="PŽ",F68="PT"),IF(J68&lt;32,J68/32,1),1))* IF(L68&lt;4,1,IF(OR(F68="EČ",F68="EŽ",F68="JOŽ",F68="JPČ",F68="NEAK"),IF(J68&lt;24,J68/24,1),1))*IF(L68&lt;4,1,IF(OR(F68="PČneol",F68="JEČ",F68="JEOF",F68="JnPČ",F68="JnEČ",F68="JčPČ",F68="JčEČ"),IF(J68&lt;16,J68/16,1),1))*IF(L68&lt;4,1,IF(F68="EČneol",IF(J68&lt;8,J68/8,1),1))</f>
        <v>39.284999999999997</v>
      </c>
      <c r="O68" s="52">
        <f t="shared" si="13"/>
        <v>0</v>
      </c>
      <c r="P68" s="53">
        <f t="shared" si="16"/>
        <v>0</v>
      </c>
      <c r="Q68" s="54">
        <f t="shared" si="18"/>
        <v>0</v>
      </c>
      <c r="R68" s="55">
        <f>IF(Q68&lt;=30,O68+P68,O68+O68*0.3)*IF(G68=1,0.4,IF(G68=2,0.75,IF(G68="1 (kas 4 m. 1 k. nerengiamos)",0.52,1)))*IF(D68="olimpinė",1,IF(M68="Ne",0.5,1))*IF(D68="olimpinė",1,IF(J68&lt;8,0,1))*E68*IF(D68="olimpinė",1,IF(K68&lt;16,0,1))*IF(I68&lt;=1,1,1/I68)*IF(OR(A52="Lietuvos lengvosios atletikos federacija",A52="Lietuvos šaudymo sporto sąjunga"),1.01,1)*IF(OR(A52="Lietuvos dviračių sporto federacija",A52="Lietuvos biatlono federacija",A52=" Lietuvos nacionalinė slidinėjimo asociacija"),1.03,1)*IF(OR(A52="Lietuvos baidarių ir kanojų irklavimo federacija",A52="Lietuvos buriuotojų sąjunga",A52="Lietuvos irklavimo federacija"),1.04,1)*IF(OR(A52="Lietuvos aeroklubas",A52="Lietuvos automobilių sporto federacija",A52="Lietuvos motociklų sporto federacija",A52="Lietuvos motorlaivių federacija",A52="Lietuvos žirginio sporto federacija"),1.09,1)</f>
        <v>0</v>
      </c>
    </row>
    <row r="69" spans="1:18" ht="15" customHeight="1">
      <c r="A69" s="49">
        <v>16</v>
      </c>
      <c r="B69" s="49" t="s">
        <v>105</v>
      </c>
      <c r="C69" s="50" t="s">
        <v>131</v>
      </c>
      <c r="D69" s="49" t="s">
        <v>101</v>
      </c>
      <c r="E69" s="49">
        <v>1</v>
      </c>
      <c r="F69" s="49" t="s">
        <v>214</v>
      </c>
      <c r="G69" s="49" t="s">
        <v>132</v>
      </c>
      <c r="H69" s="49" t="s">
        <v>103</v>
      </c>
      <c r="I69" s="49"/>
      <c r="J69" s="49">
        <v>33</v>
      </c>
      <c r="K69" s="49">
        <v>24</v>
      </c>
      <c r="L69" s="49">
        <v>26</v>
      </c>
      <c r="M69" s="49" t="s">
        <v>108</v>
      </c>
      <c r="N69" s="51">
        <f t="shared" ref="N69" si="20">(IF(F69="OŽ",IF(L69=1,612,IF(L69=2,473.76,IF(L69=3,380.16,IF(L69=4,201.6,IF(L69=5,187.2,IF(L69=6,172.8,IF(L69=7,165,IF(L69=8,160,0))))))))+IF(L69&lt;=8,0,IF(L69&lt;=16,153,IF(L69&lt;=24,120,IF(L69&lt;=32,89,IF(L69&lt;=48,58,0)))))-IF(L69&lt;=8,0,IF(L69&lt;=16,(L69-9)*3.06,IF(L69&lt;=24,(L69-17)*3.06,IF(L69&lt;=32,(L69-25)*3.06,IF(L69&lt;=48,(L69-33)*3.06,0))))),0)+IF(F69="PČ",IF(L69=1,449,IF(L69=2,314.6,IF(L69=3,238,IF(L69=4,172,IF(L69=5,159,IF(L69=6,145,IF(L69=7,132,IF(L69=8,119,0))))))))+IF(L69&lt;=8,0,IF(L69&lt;=16,88,IF(L69&lt;=24,55,IF(L69&lt;=32,22,0))))-IF(L69&lt;=8,0,IF(L69&lt;=16,(L69-9)*2.245,IF(L69&lt;=24,(L69-17)*2.245,IF(L69&lt;=32,(L69-25)*2.245,0)))),0)+IF(F69="PČneol",IF(L69=1,85,IF(L69=2,64.61,IF(L69=3,50.76,IF(L69=4,16.25,IF(L69=5,15,IF(L69=6,13.75,IF(L69=7,12.5,IF(L69=8,11.25,0))))))))+IF(L69&lt;=8,0,IF(L69&lt;=16,9,0))-IF(L69&lt;=8,0,IF(L69&lt;=16,(L69-9)*0.425,0)),0)+IF(F69="PŽ",IF(L69=1,85,IF(L69=2,59.5,IF(L69=3,45,IF(L69=4,32.5,IF(L69=5,30,IF(L69=6,27.5,IF(L69=7,25,IF(L69=8,22.5,0))))))))+IF(L69&lt;=8,0,IF(L69&lt;=16,19,IF(L69&lt;=24,13,IF(L69&lt;=32,8,0))))-IF(L69&lt;=8,0,IF(L69&lt;=16,(L69-9)*0.425,IF(L69&lt;=24,(L69-17)*0.425,IF(L69&lt;=32,(L69-25)*0.425,0)))),0)+IF(F69="EČ",IF(L69=1,204,IF(L69=2,156.24,IF(L69=3,123.84,IF(L69=4,72,IF(L69=5,66,IF(L69=6,60,IF(L69=7,54,IF(L69=8,48,0))))))))+IF(L69&lt;=8,0,IF(L69&lt;=16,40,IF(L69&lt;=24,25,0)))-IF(L69&lt;=8,0,IF(L69&lt;=16,(L69-9)*1.02,IF(L69&lt;=24,(L69-17)*1.02,0))),0)+IF(F69="EČneol",IF(L69=1,68,IF(L69=2,51.69,IF(L69=3,40.61,IF(L69=4,13,IF(L69=5,12,IF(L69=6,11,IF(L69=7,10,IF(L69=8,9,0)))))))))+IF(F69="EŽ",IF(L69=1,68,IF(L69=2,47.6,IF(L69=3,36,IF(L69=4,18,IF(L69=5,16.5,IF(L69=6,15,IF(L69=7,13.5,IF(L69=8,12,0))))))))+IF(L69&lt;=8,0,IF(L69&lt;=16,10,IF(L69&lt;=24,6,0)))-IF(L69&lt;=8,0,IF(L69&lt;=16,(L69-9)*0.34,IF(L69&lt;=24,(L69-17)*0.34,0))),0)+IF(F69="PT",IF(L69=1,68,IF(L69=2,52.08,IF(L69=3,41.28,IF(L69=4,24,IF(L69=5,22,IF(L69=6,20,IF(L69=7,18,IF(L69=8,16,0))))))))+IF(L69&lt;=8,0,IF(L69&lt;=16,13,IF(L69&lt;=24,9,IF(L69&lt;=32,4,0))))-IF(L69&lt;=8,0,IF(L69&lt;=16,(L69-9)*0.34,IF(L69&lt;=24,(L69-17)*0.34,IF(L69&lt;=32,(L69-25)*0.34,0)))),0)+IF(F69="JOŽ",IF(L69=1,85,IF(L69=2,59.5,IF(L69=3,45,IF(L69=4,32.5,IF(L69=5,30,IF(L69=6,27.5,IF(L69=7,25,IF(L69=8,22.5,0))))))))+IF(L69&lt;=8,0,IF(L69&lt;=16,19,IF(L69&lt;=24,13,0)))-IF(L69&lt;=8,0,IF(L69&lt;=16,(L69-9)*0.425,IF(L69&lt;=24,(L69-17)*0.425,0))),0)+IF(F69="JPČ",IF(L69=1,68,IF(L69=2,47.6,IF(L69=3,36,IF(L69=4,26,IF(L69=5,24,IF(L69=6,22,IF(L69=7,20,IF(L69=8,18,0))))))))+IF(L69&lt;=8,0,IF(L69&lt;=16,13,IF(L69&lt;=24,9,0)))-IF(L69&lt;=8,0,IF(L69&lt;=16,(L69-9)*0.34,IF(L69&lt;=24,(L69-17)*0.34,0))),0)+IF(F69="JEČ",IF(L69=1,34,IF(L69=2,26.04,IF(L69=3,20.6,IF(L69=4,12,IF(L69=5,11,IF(L69=6,10,IF(L69=7,9,IF(L69=8,8,0))))))))+IF(L69&lt;=8,0,IF(L69&lt;=16,6,0))-IF(L69&lt;=8,0,IF(L69&lt;=16,(L69-9)*0.17,0)),0)+IF(F69="JEOF",IF(L69=1,34,IF(L69=2,26.04,IF(L69=3,20.6,IF(L69=4,12,IF(L69=5,11,IF(L69=6,10,IF(L69=7,9,IF(L69=8,8,0))))))))+IF(L69&lt;=8,0,IF(L69&lt;=16,6,0))-IF(L69&lt;=8,0,IF(L69&lt;=16,(L69-9)*0.17,0)),0)+IF(F69="JnPČ",IF(L69=1,51,IF(L69=2,35.7,IF(L69=3,27,IF(L69=4,19.5,IF(L69=5,18,IF(L69=6,16.5,IF(L69=7,15,IF(L69=8,13.5,0))))))))+IF(L69&lt;=8,0,IF(L69&lt;=16,10,0))-IF(L69&lt;=8,0,IF(L69&lt;=16,(L69-9)*0.255,0)),0)+IF(F69="JnEČ",IF(L69=1,25.5,IF(L69=2,19.53,IF(L69=3,15.48,IF(L69=4,9,IF(L69=5,8.25,IF(L69=6,7.5,IF(L69=7,6.75,IF(L69=8,6,0))))))))+IF(L69&lt;=8,0,IF(L69&lt;=16,5,0))-IF(L69&lt;=8,0,IF(L69&lt;=16,(L69-9)*0.1275,0)),0)+IF(F69="JčPČ",IF(L69=1,21.25,IF(L69=2,14.5,IF(L69=3,11.5,IF(L69=4,7,IF(L69=5,6.5,IF(L69=6,6,IF(L69=7,5.5,IF(L69=8,5,0))))))))+IF(L69&lt;=8,0,IF(L69&lt;=16,4,0))-IF(L69&lt;=8,0,IF(L69&lt;=16,(L69-9)*0.10625,0)),0)+IF(F69="JčEČ",IF(L69=1,17,IF(L69=2,13.02,IF(L69=3,10.32,IF(L69=4,6,IF(L69=5,5.5,IF(L69=6,5,IF(L69=7,4.5,IF(L69=8,4,0))))))))+IF(L69&lt;=8,0,IF(L69&lt;=16,3,0))-IF(L69&lt;=8,0,IF(L69&lt;=16,(L69-9)*0.085,0)),0)+IF(F69="NEAK",IF(L69=1,11.48,IF(L69=2,8.79,IF(L69=3,6.97,IF(L69=4,4.05,IF(L69=5,3.71,IF(L69=6,3.38,IF(L69=7,3.04,IF(L69=8,2.7,0))))))))+IF(L69&lt;=8,0,IF(L69&lt;=16,2,IF(L69&lt;=24,1.3,0)))-IF(L69&lt;=8,0,IF(L69&lt;=16,(L69-9)*0.0574,IF(L69&lt;=24,(L69-17)*0.0574,0))),0))*IF(L69&lt;4,1,IF(OR(F69="PČ",F69="PŽ",F69="PT"),IF(J69&lt;32,J69/32,1),1))* IF(L69&lt;4,1,IF(OR(F69="EČ",F69="EŽ",F69="JOŽ",F69="JPČ",F69="NEAK"),IF(J69&lt;24,J69/24,1),1))*IF(L69&lt;4,1,IF(OR(F69="PČneol",F69="JEČ",F69="JEOF",F69="JnPČ",F69="JnEČ",F69="JčPČ",F69="JčEČ"),IF(J69&lt;16,J69/16,1),1))*IF(L69&lt;4,1,IF(F69="EČneol",IF(J69&lt;8,J69/8,1),1))</f>
        <v>0</v>
      </c>
      <c r="O69" s="52">
        <f t="shared" si="13"/>
        <v>0</v>
      </c>
      <c r="P69" s="53">
        <f t="shared" si="16"/>
        <v>0</v>
      </c>
      <c r="Q69" s="54">
        <f t="shared" si="18"/>
        <v>0</v>
      </c>
      <c r="R69" s="55">
        <f>IF(Q69&lt;=30,O69+P69,O69+O69*0.3)*IF(G69=1,0.4,IF(G69=2,0.75,IF(G69="1 (kas 4 m. 1 k. nerengiamos)",0.52,1)))*IF(D69="olimpinė",1,IF(M69="Ne",0.5,1))*IF(D69="olimpinė",1,IF(J69&lt;8,0,1))*E69*IF(D69="olimpinė",1,IF(K69&lt;16,0,1))*IF(I69&lt;=1,1,1/I69)*IF(OR(A53="Lietuvos lengvosios atletikos federacija",A53="Lietuvos šaudymo sporto sąjunga"),1.01,1)*IF(OR(A53="Lietuvos dviračių sporto federacija",A53="Lietuvos biatlono federacija",A53=" Lietuvos nacionalinė slidinėjimo asociacija"),1.03,1)*IF(OR(A53="Lietuvos baidarių ir kanojų irklavimo federacija",A53="Lietuvos buriuotojų sąjunga",A53="Lietuvos irklavimo federacija"),1.04,1)*IF(OR(A53="Lietuvos aeroklubas",A53="Lietuvos automobilių sporto federacija",A53="Lietuvos motociklų sporto federacija",A53="Lietuvos motorlaivių federacija",A53="Lietuvos žirginio sporto federacija"),1.09,1)</f>
        <v>0</v>
      </c>
    </row>
    <row r="70" spans="1:18" ht="15" customHeight="1">
      <c r="A70" s="102" t="s">
        <v>3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/>
      <c r="R70" s="55">
        <f>SUM(R54:R69)</f>
        <v>206.29179999999999</v>
      </c>
    </row>
    <row r="71" spans="1:18" ht="15" customHeight="1">
      <c r="A71" s="105" t="s">
        <v>133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48"/>
    </row>
    <row r="72" spans="1:18" ht="15" customHeight="1">
      <c r="A72" s="105" t="s">
        <v>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48"/>
    </row>
    <row r="73" spans="1:18" ht="15" customHeight="1">
      <c r="A73" s="105" t="s">
        <v>134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48"/>
    </row>
    <row r="74" spans="1:18" ht="15" customHeight="1">
      <c r="A74" s="49">
        <v>1</v>
      </c>
      <c r="B74" s="49" t="s">
        <v>135</v>
      </c>
      <c r="C74" s="50" t="s">
        <v>136</v>
      </c>
      <c r="D74" s="49" t="s">
        <v>101</v>
      </c>
      <c r="E74" s="49">
        <v>1</v>
      </c>
      <c r="F74" s="49" t="s">
        <v>137</v>
      </c>
      <c r="G74" s="49">
        <v>1</v>
      </c>
      <c r="H74" s="49" t="s">
        <v>103</v>
      </c>
      <c r="I74" s="49"/>
      <c r="J74" s="49">
        <v>4</v>
      </c>
      <c r="K74" s="49">
        <v>4</v>
      </c>
      <c r="L74" s="49">
        <v>4</v>
      </c>
      <c r="M74" s="49" t="s">
        <v>108</v>
      </c>
      <c r="N74" s="51">
        <f>(IF(F74="OŽ",IF(L74=1,612,IF(L74=2,473.76,IF(L74=3,380.16,IF(L74=4,201.6,IF(L74=5,187.2,IF(L74=6,172.8,IF(L74=7,165,IF(L74=8,160,0))))))))+IF(L74&lt;=8,0,IF(L74&lt;=16,153,IF(L74&lt;=24,120,IF(L74&lt;=32,89,IF(L74&lt;=48,58,0)))))-IF(L74&lt;=8,0,IF(L74&lt;=16,(L74-9)*3.06,IF(L74&lt;=24,(L74-17)*3.06,IF(L74&lt;=32,(L74-25)*3.06,IF(L74&lt;=48,(L74-33)*3.06,0))))),0)+IF(F74="PČ",IF(L74=1,449,IF(L74=2,314.6,IF(L74=3,238,IF(L74=4,172,IF(L74=5,159,IF(L74=6,145,IF(L74=7,132,IF(L74=8,119,0))))))))+IF(L74&lt;=8,0,IF(L74&lt;=16,88,IF(L74&lt;=24,55,IF(L74&lt;=32,22,0))))-IF(L74&lt;=8,0,IF(L74&lt;=16,(L74-9)*2.245,IF(L74&lt;=24,(L74-17)*2.245,IF(L74&lt;=32,(L74-25)*2.245,0)))),0)+IF(F74="PČneol",IF(L74=1,85,IF(L74=2,64.61,IF(L74=3,50.76,IF(L74=4,16.25,IF(L74=5,15,IF(L74=6,13.75,IF(L74=7,12.5,IF(L74=8,11.25,0))))))))+IF(L74&lt;=8,0,IF(L74&lt;=16,9,0))-IF(L74&lt;=8,0,IF(L74&lt;=16,(L74-9)*0.425,0)),0)+IF(F74="PŽ",IF(L74=1,85,IF(L74=2,59.5,IF(L74=3,45,IF(L74=4,32.5,IF(L74=5,30,IF(L74=6,27.5,IF(L74=7,25,IF(L74=8,22.5,0))))))))+IF(L74&lt;=8,0,IF(L74&lt;=16,19,IF(L74&lt;=24,13,IF(L74&lt;=32,8,0))))-IF(L74&lt;=8,0,IF(L74&lt;=16,(L74-9)*0.425,IF(L74&lt;=24,(L74-17)*0.425,IF(L74&lt;=32,(L74-25)*0.425,0)))),0)+IF(F74="EČ",IF(L74=1,204,IF(L74=2,156.24,IF(L74=3,123.84,IF(L74=4,72,IF(L74=5,66,IF(L74=6,60,IF(L74=7,54,IF(L74=8,48,0))))))))+IF(L74&lt;=8,0,IF(L74&lt;=16,40,IF(L74&lt;=24,25,0)))-IF(L74&lt;=8,0,IF(L74&lt;=16,(L74-9)*1.02,IF(L74&lt;=24,(L74-17)*1.02,0))),0)+IF(F74="EČneol",IF(L74=1,68,IF(L74=2,51.69,IF(L74=3,40.61,IF(L74=4,13,IF(L74=5,12,IF(L74=6,11,IF(L74=7,10,IF(L74=8,9,0)))))))))+IF(F74="EŽ",IF(L74=1,68,IF(L74=2,47.6,IF(L74=3,36,IF(L74=4,18,IF(L74=5,16.5,IF(L74=6,15,IF(L74=7,13.5,IF(L74=8,12,0))))))))+IF(L74&lt;=8,0,IF(L74&lt;=16,10,IF(L74&lt;=24,6,0)))-IF(L74&lt;=8,0,IF(L74&lt;=16,(L74-9)*0.34,IF(L74&lt;=24,(L74-17)*0.34,0))),0)+IF(F74="PT",IF(L74=1,68,IF(L74=2,52.08,IF(L74=3,41.28,IF(L74=4,24,IF(L74=5,22,IF(L74=6,20,IF(L74=7,18,IF(L74=8,16,0))))))))+IF(L74&lt;=8,0,IF(L74&lt;=16,13,IF(L74&lt;=24,9,IF(L74&lt;=32,4,0))))-IF(L74&lt;=8,0,IF(L74&lt;=16,(L74-9)*0.34,IF(L74&lt;=24,(L74-17)*0.34,IF(L74&lt;=32,(L74-25)*0.34,0)))),0)+IF(F74="JOŽ",IF(L74=1,85,IF(L74=2,59.5,IF(L74=3,45,IF(L74=4,32.5,IF(L74=5,30,IF(L74=6,27.5,IF(L74=7,25,IF(L74=8,22.5,0))))))))+IF(L74&lt;=8,0,IF(L74&lt;=16,19,IF(L74&lt;=24,13,0)))-IF(L74&lt;=8,0,IF(L74&lt;=16,(L74-9)*0.425,IF(L74&lt;=24,(L74-17)*0.425,0))),0)+IF(F74="JPČ",IF(L74=1,68,IF(L74=2,47.6,IF(L74=3,36,IF(L74=4,26,IF(L74=5,24,IF(L74=6,22,IF(L74=7,20,IF(L74=8,18,0))))))))+IF(L74&lt;=8,0,IF(L74&lt;=16,13,IF(L74&lt;=24,9,0)))-IF(L74&lt;=8,0,IF(L74&lt;=16,(L74-9)*0.34,IF(L74&lt;=24,(L74-17)*0.34,0))),0)+IF(F74="JEČ",IF(L74=1,34,IF(L74=2,26.04,IF(L74=3,20.6,IF(L74=4,12,IF(L74=5,11,IF(L74=6,10,IF(L74=7,9,IF(L74=8,8,0))))))))+IF(L74&lt;=8,0,IF(L74&lt;=16,6,0))-IF(L74&lt;=8,0,IF(L74&lt;=16,(L74-9)*0.17,0)),0)+IF(F74="JEOF",IF(L74=1,34,IF(L74=2,26.04,IF(L74=3,20.6,IF(L74=4,12,IF(L74=5,11,IF(L74=6,10,IF(L74=7,9,IF(L74=8,8,0))))))))+IF(L74&lt;=8,0,IF(L74&lt;=16,6,0))-IF(L74&lt;=8,0,IF(L74&lt;=16,(L74-9)*0.17,0)),0)+IF(F74="JnPČ",IF(L74=1,51,IF(L74=2,35.7,IF(L74=3,27,IF(L74=4,19.5,IF(L74=5,18,IF(L74=6,16.5,IF(L74=7,15,IF(L74=8,13.5,0))))))))+IF(L74&lt;=8,0,IF(L74&lt;=16,10,0))-IF(L74&lt;=8,0,IF(L74&lt;=16,(L74-9)*0.255,0)),0)+IF(F74="JnEČ",IF(L74=1,25.5,IF(L74=2,19.53,IF(L74=3,15.48,IF(L74=4,9,IF(L74=5,8.25,IF(L74=6,7.5,IF(L74=7,6.75,IF(L74=8,6,0))))))))+IF(L74&lt;=8,0,IF(L74&lt;=16,5,0))-IF(L74&lt;=8,0,IF(L74&lt;=16,(L74-9)*0.1275,0)),0)+IF(F74="JčPČ",IF(L74=1,21.25,IF(L74=2,14.5,IF(L74=3,11.5,IF(L74=4,7,IF(L74=5,6.5,IF(L74=6,6,IF(L74=7,5.5,IF(L74=8,5,0))))))))+IF(L74&lt;=8,0,IF(L74&lt;=16,4,0))-IF(L74&lt;=8,0,IF(L74&lt;=16,(L74-9)*0.10625,0)),0)+IF(F74="JčEČ",IF(L74=1,17,IF(L74=2,13.02,IF(L74=3,10.32,IF(L74=4,6,IF(L74=5,5.5,IF(L74=6,5,IF(L74=7,4.5,IF(L74=8,4,0))))))))+IF(L74&lt;=8,0,IF(L74&lt;=16,3,0))-IF(L74&lt;=8,0,IF(L74&lt;=16,(L74-9)*0.085,0)),0)+IF(F74="NEAK",IF(L74=1,11.48,IF(L74=2,8.79,IF(L74=3,6.97,IF(L74=4,4.05,IF(L74=5,3.71,IF(L74=6,3.38,IF(L74=7,3.04,IF(L74=8,2.7,0))))))))+IF(L74&lt;=8,0,IF(L74&lt;=16,2,IF(L74&lt;=24,1.3,0)))-IF(L74&lt;=8,0,IF(L74&lt;=16,(L74-9)*0.0574,IF(L74&lt;=24,(L74-17)*0.0574,0))),0))*IF(L74&lt;4,1,IF(OR(F74="PČ",F74="PŽ",F74="PT"),IF(J74&lt;32,J74/32,1),1))* IF(L74&lt;4,1,IF(OR(F74="EČ",F74="EŽ",F74="JOŽ",F74="JPČ",F74="NEAK"),IF(J74&lt;24,J74/24,1),1))*IF(L74&lt;4,1,IF(OR(F74="PČneol",F74="JEČ",F74="JEOF",F74="JnPČ",F74="JnEČ",F74="JčPČ",F74="JčEČ"),IF(J74&lt;16,J74/16,1),1))*IF(L74&lt;4,1,IF(F74="EČneol",IF(J74&lt;8,J74/8,1),1))</f>
        <v>3</v>
      </c>
      <c r="O74" s="52">
        <f t="shared" ref="O74:O94" si="21">IF(F74="OŽ",N74,IF(H74="Ne",IF(J74*0.3&lt;=J74-L74,N74,0),IF(J74*0.1&lt;=J74-L74,N74,0)))</f>
        <v>0</v>
      </c>
      <c r="P74" s="53">
        <f>IF(O74=0,0,IF(F74="OŽ",IF(L74&gt;47,0,IF(J74&gt;47,(48-L74)*1.836,((48-L74)-(48-J74))*1.836)),0)+IF(F74="PČ",IF(L74&gt;31,0,IF(J74&gt;31,(32-L74)*1.347,((32-L74)-(32-J74))*1.347)),0)+ IF(F74="PČneol",IF(L74&gt;15,0,IF(J74&gt;15,(16-L74)*0.255,((16-L74)-(16-J74))*0.255)),0)+IF(F74="PŽ",IF(L74&gt;31,0,IF(J74&gt;31,(32-L74)*0.255,((32-L74)-(32-J74))*0.255)),0)+IF(F74="EČ",IF(L74&gt;23,0,IF(J74&gt;23,(24-L74)*0.612,((24-L74)-(24-J74))*0.612)),0)+IF(F74="EČneol",IF(L74&gt;7,0,IF(J74&gt;7,(8-L74)*0.204,((8-L74)-(8-J74))*0.204)),0)+IF(F74="EŽ",IF(L74&gt;23,0,IF(J74&gt;23,(24-L74)*0.204,((24-L74)-(24-J74))*0.204)),0)+IF(F74="PT",IF(L74&gt;31,0,IF(J74&gt;31,(32-L74)*0.204,((32-L74)-(32-J74))*0.204)),0)+IF(F74="JOŽ",IF(L74&gt;23,0,IF(J74&gt;23,(24-L74)*0.255,((24-L74)-(24-J74))*0.255)),0)+IF(F74="JPČ",IF(L74&gt;23,0,IF(J74&gt;23,(24-L74)*0.204,((24-L74)-(24-J74))*0.204)),0)+IF(F74="JEČ",IF(L74&gt;15,0,IF(J74&gt;15,(16-L74)*0.102,((16-L74)-(16-J74))*0.102)),0)+IF(F74="JEOF",IF(L74&gt;15,0,IF(J74&gt;15,(16-L74)*0.102,((16-L74)-(16-J74))*0.102)),0)+IF(F74="JnPČ",IF(L74&gt;15,0,IF(J74&gt;15,(16-L74)*0.153,((16-L74)-(16-J74))*0.153)),0)+IF(F74="JnEČ",IF(L74&gt;15,0,IF(J74&gt;15,(16-L74)*0.0765,((16-L74)-(16-J74))*0.0765)),0)+IF(F74="JčPČ",IF(L74&gt;15,0,IF(J74&gt;15,(16-L74)*0.06375,((16-L74)-(16-J74))*0.06375)),0)+IF(F74="JčEČ",IF(L74&gt;15,0,IF(J74&gt;15,(16-L74)*0.051,((16-L74)-(16-J74))*0.051)),0)+IF(F74="NEAK",IF(L74&gt;23,0,IF(J74&gt;23,(24-L74)*0.03444,((24-L74)-(24-J74))*0.03444)),0))</f>
        <v>0</v>
      </c>
      <c r="Q74" s="54">
        <f>IF(ISERROR(P74*100/N74),0,(P74*100/N74))</f>
        <v>0</v>
      </c>
      <c r="R74" s="55">
        <f>IF(Q74&lt;=30,O74+P74,O74+O74*0.3)*IF(G74=1,0.4,IF(G74=2,0.75,IF(G74="1 (kas 4 m. 1 k. nerengiamos)",0.52,1)))*IF(D74="olimpinė",1,IF(M74="Ne",0.5,1))*IF(D74="olimpinė",1,IF(J74&lt;8,0,1))*E74*IF(D74="olimpinė",1,IF(K74&lt;16,0,1))*IF(I74&lt;=1,1,1/I74)*IF(OR(A16="Lietuvos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75" spans="1:18" ht="15" customHeight="1">
      <c r="A75" s="49">
        <v>2</v>
      </c>
      <c r="B75" s="49" t="s">
        <v>135</v>
      </c>
      <c r="C75" s="50" t="s">
        <v>136</v>
      </c>
      <c r="D75" s="49" t="s">
        <v>101</v>
      </c>
      <c r="E75" s="49">
        <v>1</v>
      </c>
      <c r="F75" s="49" t="s">
        <v>137</v>
      </c>
      <c r="G75" s="49">
        <v>1</v>
      </c>
      <c r="H75" s="49" t="s">
        <v>103</v>
      </c>
      <c r="I75" s="49"/>
      <c r="J75" s="49">
        <v>4</v>
      </c>
      <c r="K75" s="49">
        <v>4</v>
      </c>
      <c r="L75" s="49">
        <v>4</v>
      </c>
      <c r="M75" s="49" t="s">
        <v>108</v>
      </c>
      <c r="N75" s="51">
        <f t="shared" ref="N75:N92" si="22">(IF(F75="OŽ",IF(L75=1,612,IF(L75=2,473.76,IF(L75=3,380.16,IF(L75=4,201.6,IF(L75=5,187.2,IF(L75=6,172.8,IF(L75=7,165,IF(L75=8,160,0))))))))+IF(L75&lt;=8,0,IF(L75&lt;=16,153,IF(L75&lt;=24,120,IF(L75&lt;=32,89,IF(L75&lt;=48,58,0)))))-IF(L75&lt;=8,0,IF(L75&lt;=16,(L75-9)*3.06,IF(L75&lt;=24,(L75-17)*3.06,IF(L75&lt;=32,(L75-25)*3.06,IF(L75&lt;=48,(L75-33)*3.06,0))))),0)+IF(F75="PČ",IF(L75=1,449,IF(L75=2,314.6,IF(L75=3,238,IF(L75=4,172,IF(L75=5,159,IF(L75=6,145,IF(L75=7,132,IF(L75=8,119,0))))))))+IF(L75&lt;=8,0,IF(L75&lt;=16,88,IF(L75&lt;=24,55,IF(L75&lt;=32,22,0))))-IF(L75&lt;=8,0,IF(L75&lt;=16,(L75-9)*2.245,IF(L75&lt;=24,(L75-17)*2.245,IF(L75&lt;=32,(L75-25)*2.245,0)))),0)+IF(F75="PČneol",IF(L75=1,85,IF(L75=2,64.61,IF(L75=3,50.76,IF(L75=4,16.25,IF(L75=5,15,IF(L75=6,13.75,IF(L75=7,12.5,IF(L75=8,11.25,0))))))))+IF(L75&lt;=8,0,IF(L75&lt;=16,9,0))-IF(L75&lt;=8,0,IF(L75&lt;=16,(L75-9)*0.425,0)),0)+IF(F75="PŽ",IF(L75=1,85,IF(L75=2,59.5,IF(L75=3,45,IF(L75=4,32.5,IF(L75=5,30,IF(L75=6,27.5,IF(L75=7,25,IF(L75=8,22.5,0))))))))+IF(L75&lt;=8,0,IF(L75&lt;=16,19,IF(L75&lt;=24,13,IF(L75&lt;=32,8,0))))-IF(L75&lt;=8,0,IF(L75&lt;=16,(L75-9)*0.425,IF(L75&lt;=24,(L75-17)*0.425,IF(L75&lt;=32,(L75-25)*0.425,0)))),0)+IF(F75="EČ",IF(L75=1,204,IF(L75=2,156.24,IF(L75=3,123.84,IF(L75=4,72,IF(L75=5,66,IF(L75=6,60,IF(L75=7,54,IF(L75=8,48,0))))))))+IF(L75&lt;=8,0,IF(L75&lt;=16,40,IF(L75&lt;=24,25,0)))-IF(L75&lt;=8,0,IF(L75&lt;=16,(L75-9)*1.02,IF(L75&lt;=24,(L75-17)*1.02,0))),0)+IF(F75="EČneol",IF(L75=1,68,IF(L75=2,51.69,IF(L75=3,40.61,IF(L75=4,13,IF(L75=5,12,IF(L75=6,11,IF(L75=7,10,IF(L75=8,9,0)))))))))+IF(F75="EŽ",IF(L75=1,68,IF(L75=2,47.6,IF(L75=3,36,IF(L75=4,18,IF(L75=5,16.5,IF(L75=6,15,IF(L75=7,13.5,IF(L75=8,12,0))))))))+IF(L75&lt;=8,0,IF(L75&lt;=16,10,IF(L75&lt;=24,6,0)))-IF(L75&lt;=8,0,IF(L75&lt;=16,(L75-9)*0.34,IF(L75&lt;=24,(L75-17)*0.34,0))),0)+IF(F75="PT",IF(L75=1,68,IF(L75=2,52.08,IF(L75=3,41.28,IF(L75=4,24,IF(L75=5,22,IF(L75=6,20,IF(L75=7,18,IF(L75=8,16,0))))))))+IF(L75&lt;=8,0,IF(L75&lt;=16,13,IF(L75&lt;=24,9,IF(L75&lt;=32,4,0))))-IF(L75&lt;=8,0,IF(L75&lt;=16,(L75-9)*0.34,IF(L75&lt;=24,(L75-17)*0.34,IF(L75&lt;=32,(L75-25)*0.34,0)))),0)+IF(F75="JOŽ",IF(L75=1,85,IF(L75=2,59.5,IF(L75=3,45,IF(L75=4,32.5,IF(L75=5,30,IF(L75=6,27.5,IF(L75=7,25,IF(L75=8,22.5,0))))))))+IF(L75&lt;=8,0,IF(L75&lt;=16,19,IF(L75&lt;=24,13,0)))-IF(L75&lt;=8,0,IF(L75&lt;=16,(L75-9)*0.425,IF(L75&lt;=24,(L75-17)*0.425,0))),0)+IF(F75="JPČ",IF(L75=1,68,IF(L75=2,47.6,IF(L75=3,36,IF(L75=4,26,IF(L75=5,24,IF(L75=6,22,IF(L75=7,20,IF(L75=8,18,0))))))))+IF(L75&lt;=8,0,IF(L75&lt;=16,13,IF(L75&lt;=24,9,0)))-IF(L75&lt;=8,0,IF(L75&lt;=16,(L75-9)*0.34,IF(L75&lt;=24,(L75-17)*0.34,0))),0)+IF(F75="JEČ",IF(L75=1,34,IF(L75=2,26.04,IF(L75=3,20.6,IF(L75=4,12,IF(L75=5,11,IF(L75=6,10,IF(L75=7,9,IF(L75=8,8,0))))))))+IF(L75&lt;=8,0,IF(L75&lt;=16,6,0))-IF(L75&lt;=8,0,IF(L75&lt;=16,(L75-9)*0.17,0)),0)+IF(F75="JEOF",IF(L75=1,34,IF(L75=2,26.04,IF(L75=3,20.6,IF(L75=4,12,IF(L75=5,11,IF(L75=6,10,IF(L75=7,9,IF(L75=8,8,0))))))))+IF(L75&lt;=8,0,IF(L75&lt;=16,6,0))-IF(L75&lt;=8,0,IF(L75&lt;=16,(L75-9)*0.17,0)),0)+IF(F75="JnPČ",IF(L75=1,51,IF(L75=2,35.7,IF(L75=3,27,IF(L75=4,19.5,IF(L75=5,18,IF(L75=6,16.5,IF(L75=7,15,IF(L75=8,13.5,0))))))))+IF(L75&lt;=8,0,IF(L75&lt;=16,10,0))-IF(L75&lt;=8,0,IF(L75&lt;=16,(L75-9)*0.255,0)),0)+IF(F75="JnEČ",IF(L75=1,25.5,IF(L75=2,19.53,IF(L75=3,15.48,IF(L75=4,9,IF(L75=5,8.25,IF(L75=6,7.5,IF(L75=7,6.75,IF(L75=8,6,0))))))))+IF(L75&lt;=8,0,IF(L75&lt;=16,5,0))-IF(L75&lt;=8,0,IF(L75&lt;=16,(L75-9)*0.1275,0)),0)+IF(F75="JčPČ",IF(L75=1,21.25,IF(L75=2,14.5,IF(L75=3,11.5,IF(L75=4,7,IF(L75=5,6.5,IF(L75=6,6,IF(L75=7,5.5,IF(L75=8,5,0))))))))+IF(L75&lt;=8,0,IF(L75&lt;=16,4,0))-IF(L75&lt;=8,0,IF(L75&lt;=16,(L75-9)*0.10625,0)),0)+IF(F75="JčEČ",IF(L75=1,17,IF(L75=2,13.02,IF(L75=3,10.32,IF(L75=4,6,IF(L75=5,5.5,IF(L75=6,5,IF(L75=7,4.5,IF(L75=8,4,0))))))))+IF(L75&lt;=8,0,IF(L75&lt;=16,3,0))-IF(L75&lt;=8,0,IF(L75&lt;=16,(L75-9)*0.085,0)),0)+IF(F75="NEAK",IF(L75=1,11.48,IF(L75=2,8.79,IF(L75=3,6.97,IF(L75=4,4.05,IF(L75=5,3.71,IF(L75=6,3.38,IF(L75=7,3.04,IF(L75=8,2.7,0))))))))+IF(L75&lt;=8,0,IF(L75&lt;=16,2,IF(L75&lt;=24,1.3,0)))-IF(L75&lt;=8,0,IF(L75&lt;=16,(L75-9)*0.0574,IF(L75&lt;=24,(L75-17)*0.0574,0))),0))*IF(L75&lt;4,1,IF(OR(F75="PČ",F75="PŽ",F75="PT"),IF(J75&lt;32,J75/32,1),1))* IF(L75&lt;4,1,IF(OR(F75="EČ",F75="EŽ",F75="JOŽ",F75="JPČ",F75="NEAK"),IF(J75&lt;24,J75/24,1),1))*IF(L75&lt;4,1,IF(OR(F75="PČneol",F75="JEČ",F75="JEOF",F75="JnPČ",F75="JnEČ",F75="JčPČ",F75="JčEČ"),IF(J75&lt;16,J75/16,1),1))*IF(L75&lt;4,1,IF(F75="EČneol",IF(J75&lt;8,J75/8,1),1))</f>
        <v>3</v>
      </c>
      <c r="O75" s="52">
        <f t="shared" si="21"/>
        <v>0</v>
      </c>
      <c r="P75" s="53">
        <f t="shared" ref="P75:P94" si="23">IF(O75=0,0,IF(F75="OŽ",IF(L75&gt;47,0,IF(J75&gt;47,(48-L75)*1.836,((48-L75)-(48-J75))*1.836)),0)+IF(F75="PČ",IF(L75&gt;31,0,IF(J75&gt;31,(32-L75)*1.347,((32-L75)-(32-J75))*1.347)),0)+ IF(F75="PČneol",IF(L75&gt;15,0,IF(J75&gt;15,(16-L75)*0.255,((16-L75)-(16-J75))*0.255)),0)+IF(F75="PŽ",IF(L75&gt;31,0,IF(J75&gt;31,(32-L75)*0.255,((32-L75)-(32-J75))*0.255)),0)+IF(F75="EČ",IF(L75&gt;23,0,IF(J75&gt;23,(24-L75)*0.612,((24-L75)-(24-J75))*0.612)),0)+IF(F75="EČneol",IF(L75&gt;7,0,IF(J75&gt;7,(8-L75)*0.204,((8-L75)-(8-J75))*0.204)),0)+IF(F75="EŽ",IF(L75&gt;23,0,IF(J75&gt;23,(24-L75)*0.204,((24-L75)-(24-J75))*0.204)),0)+IF(F75="PT",IF(L75&gt;31,0,IF(J75&gt;31,(32-L75)*0.204,((32-L75)-(32-J75))*0.204)),0)+IF(F75="JOŽ",IF(L75&gt;23,0,IF(J75&gt;23,(24-L75)*0.255,((24-L75)-(24-J75))*0.255)),0)+IF(F75="JPČ",IF(L75&gt;23,0,IF(J75&gt;23,(24-L75)*0.204,((24-L75)-(24-J75))*0.204)),0)+IF(F75="JEČ",IF(L75&gt;15,0,IF(J75&gt;15,(16-L75)*0.102,((16-L75)-(16-J75))*0.102)),0)+IF(F75="JEOF",IF(L75&gt;15,0,IF(J75&gt;15,(16-L75)*0.102,((16-L75)-(16-J75))*0.102)),0)+IF(F75="JnPČ",IF(L75&gt;15,0,IF(J75&gt;15,(16-L75)*0.153,((16-L75)-(16-J75))*0.153)),0)+IF(F75="JnEČ",IF(L75&gt;15,0,IF(J75&gt;15,(16-L75)*0.0765,((16-L75)-(16-J75))*0.0765)),0)+IF(F75="JčPČ",IF(L75&gt;15,0,IF(J75&gt;15,(16-L75)*0.06375,((16-L75)-(16-J75))*0.06375)),0)+IF(F75="JčEČ",IF(L75&gt;15,0,IF(J75&gt;15,(16-L75)*0.051,((16-L75)-(16-J75))*0.051)),0)+IF(F75="NEAK",IF(L75&gt;23,0,IF(J75&gt;23,(24-L75)*0.03444,((24-L75)-(24-J75))*0.03444)),0))</f>
        <v>0</v>
      </c>
      <c r="Q75" s="54">
        <f t="shared" ref="Q75:Q86" si="24">IF(ISERROR(P75*100/N75),0,(P75*100/N75))</f>
        <v>0</v>
      </c>
      <c r="R75" s="55">
        <f t="shared" ref="R75:R85" si="25">IF(Q75&lt;=30,O75+P75,O75+O75*0.3)*IF(G75=1,0.4,IF(G75=2,0.75,IF(G75="1 (kas 4 m. 1 k. nerengiamos)",0.52,1)))*IF(D75="olimpinė",1,IF(M75="Ne",0.5,1))*IF(D75="olimpinė",1,IF(J75&lt;8,0,1))*E75*IF(D75="olimpinė",1,IF(K75&lt;16,0,1))*IF(I75&lt;=1,1,1/I75)*IF(OR(A17="Lietuvos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76" spans="1:18" ht="15" customHeight="1">
      <c r="A76" s="49">
        <v>3</v>
      </c>
      <c r="B76" s="49" t="s">
        <v>135</v>
      </c>
      <c r="C76" s="50" t="s">
        <v>136</v>
      </c>
      <c r="D76" s="49" t="s">
        <v>104</v>
      </c>
      <c r="E76" s="49">
        <v>1</v>
      </c>
      <c r="F76" s="49" t="s">
        <v>137</v>
      </c>
      <c r="G76" s="49">
        <v>1</v>
      </c>
      <c r="H76" s="49" t="s">
        <v>103</v>
      </c>
      <c r="I76" s="49"/>
      <c r="J76" s="49">
        <v>4</v>
      </c>
      <c r="K76" s="49">
        <v>4</v>
      </c>
      <c r="L76" s="49">
        <v>4</v>
      </c>
      <c r="M76" s="49" t="s">
        <v>108</v>
      </c>
      <c r="N76" s="51">
        <f t="shared" si="22"/>
        <v>3</v>
      </c>
      <c r="O76" s="52">
        <f t="shared" si="21"/>
        <v>0</v>
      </c>
      <c r="P76" s="53">
        <f t="shared" si="23"/>
        <v>0</v>
      </c>
      <c r="Q76" s="54">
        <f t="shared" si="24"/>
        <v>0</v>
      </c>
      <c r="R76" s="55">
        <f t="shared" si="25"/>
        <v>0</v>
      </c>
    </row>
    <row r="77" spans="1:18" ht="15" customHeight="1">
      <c r="A77" s="49">
        <v>4</v>
      </c>
      <c r="B77" s="49" t="s">
        <v>138</v>
      </c>
      <c r="C77" s="50" t="s">
        <v>139</v>
      </c>
      <c r="D77" s="49" t="s">
        <v>101</v>
      </c>
      <c r="E77" s="49">
        <v>1</v>
      </c>
      <c r="F77" s="49" t="s">
        <v>137</v>
      </c>
      <c r="G77" s="49">
        <v>1</v>
      </c>
      <c r="H77" s="49" t="s">
        <v>103</v>
      </c>
      <c r="I77" s="49"/>
      <c r="J77" s="49">
        <v>7</v>
      </c>
      <c r="K77" s="49">
        <v>6</v>
      </c>
      <c r="L77" s="49">
        <v>5</v>
      </c>
      <c r="M77" s="49" t="s">
        <v>108</v>
      </c>
      <c r="N77" s="51">
        <f t="shared" si="22"/>
        <v>4.8125</v>
      </c>
      <c r="O77" s="52">
        <f t="shared" si="21"/>
        <v>0</v>
      </c>
      <c r="P77" s="53">
        <f t="shared" si="23"/>
        <v>0</v>
      </c>
      <c r="Q77" s="54">
        <f t="shared" si="24"/>
        <v>0</v>
      </c>
      <c r="R77" s="55">
        <f t="shared" si="25"/>
        <v>0</v>
      </c>
    </row>
    <row r="78" spans="1:18" ht="15" customHeight="1">
      <c r="A78" s="49">
        <v>5</v>
      </c>
      <c r="B78" s="49" t="s">
        <v>138</v>
      </c>
      <c r="C78" s="50" t="s">
        <v>139</v>
      </c>
      <c r="D78" s="49" t="s">
        <v>101</v>
      </c>
      <c r="E78" s="49">
        <v>1</v>
      </c>
      <c r="F78" s="49" t="s">
        <v>137</v>
      </c>
      <c r="G78" s="49">
        <v>1</v>
      </c>
      <c r="H78" s="49" t="s">
        <v>103</v>
      </c>
      <c r="I78" s="49"/>
      <c r="J78" s="49">
        <v>7</v>
      </c>
      <c r="K78" s="49">
        <v>6</v>
      </c>
      <c r="L78" s="49">
        <v>5</v>
      </c>
      <c r="M78" s="49" t="s">
        <v>108</v>
      </c>
      <c r="N78" s="51">
        <f t="shared" si="22"/>
        <v>4.8125</v>
      </c>
      <c r="O78" s="52">
        <f t="shared" si="21"/>
        <v>0</v>
      </c>
      <c r="P78" s="53">
        <f t="shared" si="23"/>
        <v>0</v>
      </c>
      <c r="Q78" s="54">
        <f t="shared" si="24"/>
        <v>0</v>
      </c>
      <c r="R78" s="55">
        <f t="shared" si="25"/>
        <v>0</v>
      </c>
    </row>
    <row r="79" spans="1:18" ht="15" customHeight="1">
      <c r="A79" s="49">
        <v>6</v>
      </c>
      <c r="B79" s="49" t="s">
        <v>138</v>
      </c>
      <c r="C79" s="50" t="s">
        <v>139</v>
      </c>
      <c r="D79" s="49" t="s">
        <v>104</v>
      </c>
      <c r="E79" s="49">
        <v>1</v>
      </c>
      <c r="F79" s="49" t="s">
        <v>137</v>
      </c>
      <c r="G79" s="49">
        <v>1</v>
      </c>
      <c r="H79" s="49" t="s">
        <v>103</v>
      </c>
      <c r="I79" s="49"/>
      <c r="J79" s="49">
        <v>7</v>
      </c>
      <c r="K79" s="49">
        <v>6</v>
      </c>
      <c r="L79" s="49">
        <v>5</v>
      </c>
      <c r="M79" s="49" t="s">
        <v>108</v>
      </c>
      <c r="N79" s="51">
        <f t="shared" si="22"/>
        <v>4.8125</v>
      </c>
      <c r="O79" s="52">
        <f t="shared" si="21"/>
        <v>0</v>
      </c>
      <c r="P79" s="53">
        <f t="shared" si="23"/>
        <v>0</v>
      </c>
      <c r="Q79" s="54">
        <f t="shared" si="24"/>
        <v>0</v>
      </c>
      <c r="R79" s="55">
        <f t="shared" si="25"/>
        <v>0</v>
      </c>
    </row>
    <row r="80" spans="1:18" ht="15" customHeight="1">
      <c r="A80" s="49">
        <v>7</v>
      </c>
      <c r="B80" s="49" t="s">
        <v>140</v>
      </c>
      <c r="C80" s="50" t="s">
        <v>118</v>
      </c>
      <c r="D80" s="49" t="s">
        <v>101</v>
      </c>
      <c r="E80" s="49">
        <v>1</v>
      </c>
      <c r="F80" s="49" t="s">
        <v>137</v>
      </c>
      <c r="G80" s="49">
        <v>1</v>
      </c>
      <c r="H80" s="49" t="s">
        <v>103</v>
      </c>
      <c r="I80" s="49"/>
      <c r="J80" s="49">
        <v>17</v>
      </c>
      <c r="K80" s="49">
        <v>14</v>
      </c>
      <c r="L80" s="49">
        <v>7</v>
      </c>
      <c r="M80" s="49" t="s">
        <v>108</v>
      </c>
      <c r="N80" s="51">
        <f t="shared" si="22"/>
        <v>9</v>
      </c>
      <c r="O80" s="52">
        <f t="shared" si="21"/>
        <v>9</v>
      </c>
      <c r="P80" s="53">
        <f t="shared" si="23"/>
        <v>0.91799999999999993</v>
      </c>
      <c r="Q80" s="54">
        <f t="shared" si="24"/>
        <v>10.199999999999999</v>
      </c>
      <c r="R80" s="55">
        <f t="shared" si="25"/>
        <v>0</v>
      </c>
    </row>
    <row r="81" spans="1:18" ht="15" customHeight="1">
      <c r="A81" s="49">
        <v>8</v>
      </c>
      <c r="B81" s="49" t="s">
        <v>140</v>
      </c>
      <c r="C81" s="50" t="s">
        <v>118</v>
      </c>
      <c r="D81" s="49" t="s">
        <v>101</v>
      </c>
      <c r="E81" s="49">
        <v>1</v>
      </c>
      <c r="F81" s="49" t="s">
        <v>137</v>
      </c>
      <c r="G81" s="49">
        <v>1</v>
      </c>
      <c r="H81" s="49" t="s">
        <v>103</v>
      </c>
      <c r="I81" s="49"/>
      <c r="J81" s="49">
        <v>17</v>
      </c>
      <c r="K81" s="49">
        <v>14</v>
      </c>
      <c r="L81" s="49">
        <v>8</v>
      </c>
      <c r="M81" s="49" t="s">
        <v>108</v>
      </c>
      <c r="N81" s="51">
        <f t="shared" si="22"/>
        <v>8</v>
      </c>
      <c r="O81" s="52">
        <f t="shared" si="21"/>
        <v>8</v>
      </c>
      <c r="P81" s="53">
        <f t="shared" si="23"/>
        <v>0.81599999999999995</v>
      </c>
      <c r="Q81" s="54">
        <f t="shared" si="24"/>
        <v>10.199999999999999</v>
      </c>
      <c r="R81" s="55">
        <f t="shared" si="25"/>
        <v>0</v>
      </c>
    </row>
    <row r="82" spans="1:18" ht="15" customHeight="1">
      <c r="A82" s="49">
        <v>9</v>
      </c>
      <c r="B82" s="49" t="s">
        <v>140</v>
      </c>
      <c r="C82" s="50" t="s">
        <v>118</v>
      </c>
      <c r="D82" s="49" t="s">
        <v>104</v>
      </c>
      <c r="E82" s="49">
        <v>1</v>
      </c>
      <c r="F82" s="49" t="s">
        <v>137</v>
      </c>
      <c r="G82" s="49">
        <v>1</v>
      </c>
      <c r="H82" s="49" t="s">
        <v>103</v>
      </c>
      <c r="I82" s="49"/>
      <c r="J82" s="49">
        <v>17</v>
      </c>
      <c r="K82" s="49">
        <v>14</v>
      </c>
      <c r="L82" s="49">
        <v>8</v>
      </c>
      <c r="M82" s="49" t="s">
        <v>108</v>
      </c>
      <c r="N82" s="51">
        <f t="shared" si="22"/>
        <v>8</v>
      </c>
      <c r="O82" s="52">
        <f t="shared" si="21"/>
        <v>8</v>
      </c>
      <c r="P82" s="53">
        <f t="shared" si="23"/>
        <v>0.81599999999999995</v>
      </c>
      <c r="Q82" s="54">
        <f t="shared" si="24"/>
        <v>10.199999999999999</v>
      </c>
      <c r="R82" s="55">
        <f t="shared" si="25"/>
        <v>3.5264000000000006</v>
      </c>
    </row>
    <row r="83" spans="1:18" ht="15" customHeight="1">
      <c r="A83" s="49">
        <v>10</v>
      </c>
      <c r="B83" s="49" t="s">
        <v>141</v>
      </c>
      <c r="C83" s="50" t="s">
        <v>118</v>
      </c>
      <c r="D83" s="49" t="s">
        <v>101</v>
      </c>
      <c r="E83" s="49">
        <v>1</v>
      </c>
      <c r="F83" s="49" t="s">
        <v>137</v>
      </c>
      <c r="G83" s="49">
        <v>1</v>
      </c>
      <c r="H83" s="49" t="s">
        <v>103</v>
      </c>
      <c r="I83" s="49"/>
      <c r="J83" s="49">
        <v>17</v>
      </c>
      <c r="K83" s="49">
        <v>14</v>
      </c>
      <c r="L83" s="49">
        <v>10</v>
      </c>
      <c r="M83" s="49" t="s">
        <v>108</v>
      </c>
      <c r="N83" s="51">
        <f t="shared" si="22"/>
        <v>5.83</v>
      </c>
      <c r="O83" s="52">
        <f t="shared" si="21"/>
        <v>5.83</v>
      </c>
      <c r="P83" s="53">
        <f t="shared" si="23"/>
        <v>0.61199999999999999</v>
      </c>
      <c r="Q83" s="54">
        <f t="shared" si="24"/>
        <v>10.497427101200685</v>
      </c>
      <c r="R83" s="55">
        <f t="shared" si="25"/>
        <v>0</v>
      </c>
    </row>
    <row r="84" spans="1:18" ht="15" customHeight="1">
      <c r="A84" s="49">
        <v>11</v>
      </c>
      <c r="B84" s="49" t="s">
        <v>141</v>
      </c>
      <c r="C84" s="50" t="s">
        <v>118</v>
      </c>
      <c r="D84" s="49" t="s">
        <v>101</v>
      </c>
      <c r="E84" s="49">
        <v>1</v>
      </c>
      <c r="F84" s="49" t="s">
        <v>137</v>
      </c>
      <c r="G84" s="49">
        <v>1</v>
      </c>
      <c r="H84" s="49" t="s">
        <v>103</v>
      </c>
      <c r="I84" s="49"/>
      <c r="J84" s="49">
        <v>17</v>
      </c>
      <c r="K84" s="49">
        <v>14</v>
      </c>
      <c r="L84" s="49">
        <v>12</v>
      </c>
      <c r="M84" s="49" t="s">
        <v>108</v>
      </c>
      <c r="N84" s="51">
        <f t="shared" si="22"/>
        <v>5.49</v>
      </c>
      <c r="O84" s="52">
        <f t="shared" si="21"/>
        <v>0</v>
      </c>
      <c r="P84" s="53">
        <f t="shared" si="23"/>
        <v>0</v>
      </c>
      <c r="Q84" s="54">
        <f t="shared" si="24"/>
        <v>0</v>
      </c>
      <c r="R84" s="55">
        <f t="shared" si="25"/>
        <v>0</v>
      </c>
    </row>
    <row r="85" spans="1:18" ht="15" customHeight="1">
      <c r="A85" s="49">
        <v>12</v>
      </c>
      <c r="B85" s="49" t="s">
        <v>141</v>
      </c>
      <c r="C85" s="50" t="s">
        <v>118</v>
      </c>
      <c r="D85" s="49" t="s">
        <v>104</v>
      </c>
      <c r="E85" s="49">
        <v>1</v>
      </c>
      <c r="F85" s="49" t="s">
        <v>137</v>
      </c>
      <c r="G85" s="49">
        <v>1</v>
      </c>
      <c r="H85" s="49" t="s">
        <v>103</v>
      </c>
      <c r="I85" s="49"/>
      <c r="J85" s="49">
        <v>17</v>
      </c>
      <c r="K85" s="49">
        <v>14</v>
      </c>
      <c r="L85" s="49">
        <v>11</v>
      </c>
      <c r="M85" s="49" t="s">
        <v>108</v>
      </c>
      <c r="N85" s="51">
        <f t="shared" si="22"/>
        <v>5.66</v>
      </c>
      <c r="O85" s="52">
        <f t="shared" si="21"/>
        <v>5.66</v>
      </c>
      <c r="P85" s="53">
        <f t="shared" si="23"/>
        <v>0.51</v>
      </c>
      <c r="Q85" s="54">
        <f t="shared" si="24"/>
        <v>9.010600706713781</v>
      </c>
      <c r="R85" s="55">
        <f t="shared" si="25"/>
        <v>2.468</v>
      </c>
    </row>
    <row r="86" spans="1:18" s="8" customFormat="1" ht="15" customHeight="1">
      <c r="A86" s="49">
        <v>13</v>
      </c>
      <c r="B86" s="49" t="s">
        <v>128</v>
      </c>
      <c r="C86" s="50" t="s">
        <v>100</v>
      </c>
      <c r="D86" s="49" t="s">
        <v>101</v>
      </c>
      <c r="E86" s="49">
        <v>1</v>
      </c>
      <c r="F86" s="49" t="s">
        <v>137</v>
      </c>
      <c r="G86" s="49">
        <v>1</v>
      </c>
      <c r="H86" s="49" t="s">
        <v>103</v>
      </c>
      <c r="I86" s="49"/>
      <c r="J86" s="49">
        <v>13</v>
      </c>
      <c r="K86" s="49">
        <v>12</v>
      </c>
      <c r="L86" s="49">
        <v>2</v>
      </c>
      <c r="M86" s="49" t="s">
        <v>108</v>
      </c>
      <c r="N86" s="51">
        <f t="shared" si="22"/>
        <v>26.04</v>
      </c>
      <c r="O86" s="52">
        <f t="shared" si="21"/>
        <v>26.04</v>
      </c>
      <c r="P86" s="53">
        <f t="shared" si="23"/>
        <v>1.1219999999999999</v>
      </c>
      <c r="Q86" s="54">
        <f t="shared" si="24"/>
        <v>4.3087557603686637</v>
      </c>
      <c r="R86" s="55">
        <f t="shared" ref="R86:R91" si="26">IF(Q86&lt;=30,O86+P86,O86+O86*0.3)*IF(G86=1,0.4,IF(G86=2,0.75,IF(G86="1 (kas 4 m. 1 k. nerengiamos)",0.52,1)))*IF(D86="olimpinė",1,IF(M86="Ne",0.5,1))*IF(D86="olimpinė",1,IF(J86&lt;8,0,1))*E86*IF(D86="olimpinė",1,IF(K86&lt;16,0,1))*IF(I86&lt;=1,1,1/I86)*IF(OR(A17="Lietuvos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87" spans="1:18" ht="15" customHeight="1">
      <c r="A87" s="49">
        <v>14</v>
      </c>
      <c r="B87" s="49" t="s">
        <v>128</v>
      </c>
      <c r="C87" s="50" t="s">
        <v>100</v>
      </c>
      <c r="D87" s="49" t="s">
        <v>101</v>
      </c>
      <c r="E87" s="49">
        <v>1</v>
      </c>
      <c r="F87" s="49" t="s">
        <v>137</v>
      </c>
      <c r="G87" s="49">
        <v>1</v>
      </c>
      <c r="H87" s="49" t="s">
        <v>103</v>
      </c>
      <c r="I87" s="49"/>
      <c r="J87" s="49">
        <v>13</v>
      </c>
      <c r="K87" s="49">
        <v>12</v>
      </c>
      <c r="L87" s="49">
        <v>2</v>
      </c>
      <c r="M87" s="49" t="s">
        <v>108</v>
      </c>
      <c r="N87" s="51">
        <f t="shared" si="22"/>
        <v>26.04</v>
      </c>
      <c r="O87" s="52">
        <f t="shared" si="21"/>
        <v>26.04</v>
      </c>
      <c r="P87" s="53">
        <f t="shared" si="23"/>
        <v>1.1219999999999999</v>
      </c>
      <c r="Q87" s="54">
        <f>IF(ISERROR(P87*100/N87),0,(P87*100/N87))</f>
        <v>4.3087557603686637</v>
      </c>
      <c r="R87" s="55">
        <f t="shared" si="26"/>
        <v>0</v>
      </c>
    </row>
    <row r="88" spans="1:18" ht="15" customHeight="1">
      <c r="A88" s="49">
        <v>15</v>
      </c>
      <c r="B88" s="49" t="s">
        <v>128</v>
      </c>
      <c r="C88" s="50" t="s">
        <v>100</v>
      </c>
      <c r="D88" s="49" t="s">
        <v>104</v>
      </c>
      <c r="E88" s="49">
        <v>1</v>
      </c>
      <c r="F88" s="49" t="s">
        <v>137</v>
      </c>
      <c r="G88" s="49">
        <v>1</v>
      </c>
      <c r="H88" s="49" t="s">
        <v>103</v>
      </c>
      <c r="I88" s="49"/>
      <c r="J88" s="49">
        <v>13</v>
      </c>
      <c r="K88" s="49">
        <v>12</v>
      </c>
      <c r="L88" s="49">
        <v>2</v>
      </c>
      <c r="M88" s="49" t="s">
        <v>108</v>
      </c>
      <c r="N88" s="51">
        <f t="shared" si="22"/>
        <v>26.04</v>
      </c>
      <c r="O88" s="52">
        <f t="shared" si="21"/>
        <v>26.04</v>
      </c>
      <c r="P88" s="53">
        <f t="shared" si="23"/>
        <v>1.1219999999999999</v>
      </c>
      <c r="Q88" s="54">
        <f t="shared" ref="Q88:Q94" si="27">IF(ISERROR(P88*100/N88),0,(P88*100/N88))</f>
        <v>4.3087557603686637</v>
      </c>
      <c r="R88" s="55">
        <f t="shared" si="26"/>
        <v>10.864800000000001</v>
      </c>
    </row>
    <row r="89" spans="1:18" ht="15" customHeight="1">
      <c r="A89" s="49">
        <v>16</v>
      </c>
      <c r="B89" s="49" t="s">
        <v>142</v>
      </c>
      <c r="C89" s="50" t="s">
        <v>106</v>
      </c>
      <c r="D89" s="49" t="s">
        <v>101</v>
      </c>
      <c r="E89" s="49">
        <v>1</v>
      </c>
      <c r="F89" s="49" t="s">
        <v>137</v>
      </c>
      <c r="G89" s="49">
        <v>1</v>
      </c>
      <c r="H89" s="49" t="s">
        <v>103</v>
      </c>
      <c r="I89" s="49"/>
      <c r="J89" s="49">
        <v>9</v>
      </c>
      <c r="K89" s="49">
        <v>9</v>
      </c>
      <c r="L89" s="49">
        <v>8</v>
      </c>
      <c r="M89" s="49" t="s">
        <v>108</v>
      </c>
      <c r="N89" s="51">
        <f t="shared" si="22"/>
        <v>4.5</v>
      </c>
      <c r="O89" s="52">
        <f t="shared" si="21"/>
        <v>0</v>
      </c>
      <c r="P89" s="53">
        <f t="shared" si="23"/>
        <v>0</v>
      </c>
      <c r="Q89" s="54">
        <f t="shared" si="27"/>
        <v>0</v>
      </c>
      <c r="R89" s="55">
        <f t="shared" si="26"/>
        <v>0</v>
      </c>
    </row>
    <row r="90" spans="1:18" ht="15" customHeight="1">
      <c r="A90" s="49">
        <v>17</v>
      </c>
      <c r="B90" s="49" t="s">
        <v>142</v>
      </c>
      <c r="C90" s="50" t="s">
        <v>106</v>
      </c>
      <c r="D90" s="49" t="s">
        <v>101</v>
      </c>
      <c r="E90" s="49">
        <v>1</v>
      </c>
      <c r="F90" s="49" t="s">
        <v>137</v>
      </c>
      <c r="G90" s="49">
        <v>1</v>
      </c>
      <c r="H90" s="49" t="s">
        <v>103</v>
      </c>
      <c r="I90" s="49"/>
      <c r="J90" s="49">
        <v>9</v>
      </c>
      <c r="K90" s="49">
        <v>9</v>
      </c>
      <c r="L90" s="49">
        <v>8</v>
      </c>
      <c r="M90" s="49" t="s">
        <v>108</v>
      </c>
      <c r="N90" s="51">
        <f t="shared" si="22"/>
        <v>4.5</v>
      </c>
      <c r="O90" s="52">
        <f t="shared" si="21"/>
        <v>0</v>
      </c>
      <c r="P90" s="53">
        <f t="shared" si="23"/>
        <v>0</v>
      </c>
      <c r="Q90" s="54">
        <f t="shared" si="27"/>
        <v>0</v>
      </c>
      <c r="R90" s="55">
        <f t="shared" si="26"/>
        <v>0</v>
      </c>
    </row>
    <row r="91" spans="1:18" ht="15" customHeight="1">
      <c r="A91" s="49">
        <v>18</v>
      </c>
      <c r="B91" s="49" t="s">
        <v>142</v>
      </c>
      <c r="C91" s="50" t="s">
        <v>106</v>
      </c>
      <c r="D91" s="49" t="s">
        <v>104</v>
      </c>
      <c r="E91" s="49">
        <v>1</v>
      </c>
      <c r="F91" s="49" t="s">
        <v>137</v>
      </c>
      <c r="G91" s="49">
        <v>1</v>
      </c>
      <c r="H91" s="49" t="s">
        <v>103</v>
      </c>
      <c r="I91" s="49"/>
      <c r="J91" s="49">
        <v>9</v>
      </c>
      <c r="K91" s="49">
        <v>9</v>
      </c>
      <c r="L91" s="49">
        <v>8</v>
      </c>
      <c r="M91" s="49" t="s">
        <v>108</v>
      </c>
      <c r="N91" s="51">
        <f t="shared" si="22"/>
        <v>4.5</v>
      </c>
      <c r="O91" s="52">
        <f t="shared" si="21"/>
        <v>0</v>
      </c>
      <c r="P91" s="53">
        <f t="shared" si="23"/>
        <v>0</v>
      </c>
      <c r="Q91" s="54">
        <f t="shared" si="27"/>
        <v>0</v>
      </c>
      <c r="R91" s="55">
        <f t="shared" si="26"/>
        <v>0</v>
      </c>
    </row>
    <row r="92" spans="1:18" ht="15" customHeight="1">
      <c r="A92" s="49">
        <v>19</v>
      </c>
      <c r="B92" s="49" t="s">
        <v>105</v>
      </c>
      <c r="C92" s="50" t="s">
        <v>131</v>
      </c>
      <c r="D92" s="49" t="s">
        <v>101</v>
      </c>
      <c r="E92" s="49">
        <v>1</v>
      </c>
      <c r="F92" s="49" t="s">
        <v>137</v>
      </c>
      <c r="G92" s="49">
        <v>1</v>
      </c>
      <c r="H92" s="49" t="s">
        <v>103</v>
      </c>
      <c r="I92" s="49"/>
      <c r="J92" s="49">
        <v>9</v>
      </c>
      <c r="K92" s="49">
        <v>8</v>
      </c>
      <c r="L92" s="49">
        <v>4</v>
      </c>
      <c r="M92" s="49" t="s">
        <v>108</v>
      </c>
      <c r="N92" s="51">
        <f t="shared" si="22"/>
        <v>6.75</v>
      </c>
      <c r="O92" s="52">
        <f t="shared" si="21"/>
        <v>6.75</v>
      </c>
      <c r="P92" s="53">
        <f t="shared" si="23"/>
        <v>0.51</v>
      </c>
      <c r="Q92" s="54">
        <f t="shared" si="27"/>
        <v>7.5555555555555554</v>
      </c>
      <c r="R92" s="55">
        <f>IF(Q92&lt;=30,O92+P92,O92+O92*0.3)*IF(G92=1,0.4,IF(G92=2,0.75,IF(G92="1 (kas 4 m. 1 k. nerengiamos)",0.52,1)))*IF(D92="olimpinė",1,IF(M92="Ne",0.5,1))*IF(D92="olimpinė",1,IF(J92&lt;8,0,1))*E92*IF(D92="olimpinė",1,IF(K92&lt;16,0,1))*IF(I92&lt;=1,1,1/I92)*IF(OR(A71="Lietuvos lengvosios atletikos federacija",A71="Lietuvos šaudymo sporto sąjunga"),1.01,1)*IF(OR(A71="Lietuvos dviračių sporto federacija",A71="Lietuvos biatlono federacija",A71=" Lietuvos nacionalinė slidinėjimo asociacija"),1.03,1)*IF(OR(A71="Lietuvos baidarių ir kanojų irklavimo federacija",A71="Lietuvos buriuotojų sąjunga",A71="Lietuvos irklavimo federacija"),1.04,1)*IF(OR(A71="Lietuvos aeroklubas",A71="Lietuvos automobilių sporto federacija",A71="Lietuvos motociklų sporto federacija",A71="Lietuvos motorlaivių federacija",A71="Lietuvos žirginio sporto federacija"),1.09,1)</f>
        <v>0</v>
      </c>
    </row>
    <row r="93" spans="1:18" ht="15" customHeight="1">
      <c r="A93" s="49">
        <v>20</v>
      </c>
      <c r="B93" s="49" t="s">
        <v>105</v>
      </c>
      <c r="C93" s="50" t="s">
        <v>131</v>
      </c>
      <c r="D93" s="49" t="s">
        <v>101</v>
      </c>
      <c r="E93" s="49">
        <v>1</v>
      </c>
      <c r="F93" s="49" t="s">
        <v>137</v>
      </c>
      <c r="G93" s="49">
        <v>1</v>
      </c>
      <c r="H93" s="49" t="s">
        <v>103</v>
      </c>
      <c r="I93" s="49"/>
      <c r="J93" s="49">
        <v>9</v>
      </c>
      <c r="K93" s="49">
        <v>8</v>
      </c>
      <c r="L93" s="49">
        <v>5</v>
      </c>
      <c r="M93" s="49" t="s">
        <v>108</v>
      </c>
      <c r="N93" s="51">
        <f>(IF(F93="OŽ",IF(L93=1,612,IF(L93=2,473.76,IF(L93=3,380.16,IF(L93=4,201.6,IF(L93=5,187.2,IF(L93=6,172.8,IF(L93=7,165,IF(L93=8,160,0))))))))+IF(L93&lt;=8,0,IF(L93&lt;=16,153,IF(L93&lt;=24,120,IF(L93&lt;=32,89,IF(L93&lt;=48,58,0)))))-IF(L93&lt;=8,0,IF(L93&lt;=16,(L93-9)*3.06,IF(L93&lt;=24,(L93-17)*3.06,IF(L93&lt;=32,(L93-25)*3.06,IF(L93&lt;=48,(L93-33)*3.06,0))))),0)+IF(F93="PČ",IF(L93=1,449,IF(L93=2,314.6,IF(L93=3,238,IF(L93=4,172,IF(L93=5,159,IF(L93=6,145,IF(L93=7,132,IF(L93=8,119,0))))))))+IF(L93&lt;=8,0,IF(L93&lt;=16,88,IF(L93&lt;=24,55,IF(L93&lt;=32,22,0))))-IF(L93&lt;=8,0,IF(L93&lt;=16,(L93-9)*2.245,IF(L93&lt;=24,(L93-17)*2.245,IF(L93&lt;=32,(L93-25)*2.245,0)))),0)+IF(F93="PČneol",IF(L93=1,85,IF(L93=2,64.61,IF(L93=3,50.76,IF(L93=4,16.25,IF(L93=5,15,IF(L93=6,13.75,IF(L93=7,12.5,IF(L93=8,11.25,0))))))))+IF(L93&lt;=8,0,IF(L93&lt;=16,9,0))-IF(L93&lt;=8,0,IF(L93&lt;=16,(L93-9)*0.425,0)),0)+IF(F93="PŽ",IF(L93=1,85,IF(L93=2,59.5,IF(L93=3,45,IF(L93=4,32.5,IF(L93=5,30,IF(L93=6,27.5,IF(L93=7,25,IF(L93=8,22.5,0))))))))+IF(L93&lt;=8,0,IF(L93&lt;=16,19,IF(L93&lt;=24,13,IF(L93&lt;=32,8,0))))-IF(L93&lt;=8,0,IF(L93&lt;=16,(L93-9)*0.425,IF(L93&lt;=24,(L93-17)*0.425,IF(L93&lt;=32,(L93-25)*0.425,0)))),0)+IF(F93="EČ",IF(L93=1,204,IF(L93=2,156.24,IF(L93=3,123.84,IF(L93=4,72,IF(L93=5,66,IF(L93=6,60,IF(L93=7,54,IF(L93=8,48,0))))))))+IF(L93&lt;=8,0,IF(L93&lt;=16,40,IF(L93&lt;=24,25,0)))-IF(L93&lt;=8,0,IF(L93&lt;=16,(L93-9)*1.02,IF(L93&lt;=24,(L93-17)*1.02,0))),0)+IF(F93="EČneol",IF(L93=1,68,IF(L93=2,51.69,IF(L93=3,40.61,IF(L93=4,13,IF(L93=5,12,IF(L93=6,11,IF(L93=7,10,IF(L93=8,9,0)))))))))+IF(F93="EŽ",IF(L93=1,68,IF(L93=2,47.6,IF(L93=3,36,IF(L93=4,18,IF(L93=5,16.5,IF(L93=6,15,IF(L93=7,13.5,IF(L93=8,12,0))))))))+IF(L93&lt;=8,0,IF(L93&lt;=16,10,IF(L93&lt;=24,6,0)))-IF(L93&lt;=8,0,IF(L93&lt;=16,(L93-9)*0.34,IF(L93&lt;=24,(L93-17)*0.34,0))),0)+IF(F93="PT",IF(L93=1,68,IF(L93=2,52.08,IF(L93=3,41.28,IF(L93=4,24,IF(L93=5,22,IF(L93=6,20,IF(L93=7,18,IF(L93=8,16,0))))))))+IF(L93&lt;=8,0,IF(L93&lt;=16,13,IF(L93&lt;=24,9,IF(L93&lt;=32,4,0))))-IF(L93&lt;=8,0,IF(L93&lt;=16,(L93-9)*0.34,IF(L93&lt;=24,(L93-17)*0.34,IF(L93&lt;=32,(L93-25)*0.34,0)))),0)+IF(F93="JOŽ",IF(L93=1,85,IF(L93=2,59.5,IF(L93=3,45,IF(L93=4,32.5,IF(L93=5,30,IF(L93=6,27.5,IF(L93=7,25,IF(L93=8,22.5,0))))))))+IF(L93&lt;=8,0,IF(L93&lt;=16,19,IF(L93&lt;=24,13,0)))-IF(L93&lt;=8,0,IF(L93&lt;=16,(L93-9)*0.425,IF(L93&lt;=24,(L93-17)*0.425,0))),0)+IF(F93="JPČ",IF(L93=1,68,IF(L93=2,47.6,IF(L93=3,36,IF(L93=4,26,IF(L93=5,24,IF(L93=6,22,IF(L93=7,20,IF(L93=8,18,0))))))))+IF(L93&lt;=8,0,IF(L93&lt;=16,13,IF(L93&lt;=24,9,0)))-IF(L93&lt;=8,0,IF(L93&lt;=16,(L93-9)*0.34,IF(L93&lt;=24,(L93-17)*0.34,0))),0)+IF(F93="JEČ",IF(L93=1,34,IF(L93=2,26.04,IF(L93=3,20.6,IF(L93=4,12,IF(L93=5,11,IF(L93=6,10,IF(L93=7,9,IF(L93=8,8,0))))))))+IF(L93&lt;=8,0,IF(L93&lt;=16,6,0))-IF(L93&lt;=8,0,IF(L93&lt;=16,(L93-9)*0.17,0)),0)+IF(F93="JEOF",IF(L93=1,34,IF(L93=2,26.04,IF(L93=3,20.6,IF(L93=4,12,IF(L93=5,11,IF(L93=6,10,IF(L93=7,9,IF(L93=8,8,0))))))))+IF(L93&lt;=8,0,IF(L93&lt;=16,6,0))-IF(L93&lt;=8,0,IF(L93&lt;=16,(L93-9)*0.17,0)),0)+IF(F93="JnPČ",IF(L93=1,51,IF(L93=2,35.7,IF(L93=3,27,IF(L93=4,19.5,IF(L93=5,18,IF(L93=6,16.5,IF(L93=7,15,IF(L93=8,13.5,0))))))))+IF(L93&lt;=8,0,IF(L93&lt;=16,10,0))-IF(L93&lt;=8,0,IF(L93&lt;=16,(L93-9)*0.255,0)),0)+IF(F93="JnEČ",IF(L93=1,25.5,IF(L93=2,19.53,IF(L93=3,15.48,IF(L93=4,9,IF(L93=5,8.25,IF(L93=6,7.5,IF(L93=7,6.75,IF(L93=8,6,0))))))))+IF(L93&lt;=8,0,IF(L93&lt;=16,5,0))-IF(L93&lt;=8,0,IF(L93&lt;=16,(L93-9)*0.1275,0)),0)+IF(F93="JčPČ",IF(L93=1,21.25,IF(L93=2,14.5,IF(L93=3,11.5,IF(L93=4,7,IF(L93=5,6.5,IF(L93=6,6,IF(L93=7,5.5,IF(L93=8,5,0))))))))+IF(L93&lt;=8,0,IF(L93&lt;=16,4,0))-IF(L93&lt;=8,0,IF(L93&lt;=16,(L93-9)*0.10625,0)),0)+IF(F93="JčEČ",IF(L93=1,17,IF(L93=2,13.02,IF(L93=3,10.32,IF(L93=4,6,IF(L93=5,5.5,IF(L93=6,5,IF(L93=7,4.5,IF(L93=8,4,0))))))))+IF(L93&lt;=8,0,IF(L93&lt;=16,3,0))-IF(L93&lt;=8,0,IF(L93&lt;=16,(L93-9)*0.085,0)),0)+IF(F93="NEAK",IF(L93=1,11.48,IF(L93=2,8.79,IF(L93=3,6.97,IF(L93=4,4.05,IF(L93=5,3.71,IF(L93=6,3.38,IF(L93=7,3.04,IF(L93=8,2.7,0))))))))+IF(L93&lt;=8,0,IF(L93&lt;=16,2,IF(L93&lt;=24,1.3,0)))-IF(L93&lt;=8,0,IF(L93&lt;=16,(L93-9)*0.0574,IF(L93&lt;=24,(L93-17)*0.0574,0))),0))*IF(L93&lt;4,1,IF(OR(F93="PČ",F93="PŽ",F93="PT"),IF(J93&lt;32,J93/32,1),1))* IF(L93&lt;4,1,IF(OR(F93="EČ",F93="EŽ",F93="JOŽ",F93="JPČ",F93="NEAK"),IF(J93&lt;24,J93/24,1),1))*IF(L93&lt;4,1,IF(OR(F93="PČneol",F93="JEČ",F93="JEOF",F93="JnPČ",F93="JnEČ",F93="JčPČ",F93="JčEČ"),IF(J93&lt;16,J93/16,1),1))*IF(L93&lt;4,1,IF(F93="EČneol",IF(J93&lt;8,J93/8,1),1))</f>
        <v>6.1875</v>
      </c>
      <c r="O93" s="52">
        <f t="shared" si="21"/>
        <v>6.1875</v>
      </c>
      <c r="P93" s="53">
        <f t="shared" si="23"/>
        <v>0.40799999999999997</v>
      </c>
      <c r="Q93" s="54">
        <f t="shared" si="27"/>
        <v>6.5939393939393938</v>
      </c>
      <c r="R93" s="55">
        <f>IF(Q93&lt;=30,O93+P93,O93+O93*0.3)*IF(G93=1,0.4,IF(G93=2,0.75,IF(G93="1 (kas 4 m. 1 k. nerengiamos)",0.52,1)))*IF(D93="olimpinė",1,IF(M93="Ne",0.5,1))*IF(D93="olimpinė",1,IF(J93&lt;8,0,1))*E93*IF(D93="olimpinė",1,IF(K93&lt;16,0,1))*IF(I93&lt;=1,1,1/I93)*IF(OR(A72="Lietuvos lengvosios atletikos federacija",A72="Lietuvos šaudymo sporto sąjunga"),1.01,1)*IF(OR(A72="Lietuvos dviračių sporto federacija",A72="Lietuvos biatlono federacija",A72=" Lietuvos nacionalinė slidinėjimo asociacija"),1.03,1)*IF(OR(A72="Lietuvos baidarių ir kanojų irklavimo federacija",A72="Lietuvos buriuotojų sąjunga",A72="Lietuvos irklavimo federacija"),1.04,1)*IF(OR(A72="Lietuvos aeroklubas",A72="Lietuvos automobilių sporto federacija",A72="Lietuvos motociklų sporto federacija",A72="Lietuvos motorlaivių federacija",A72="Lietuvos žirginio sporto federacija"),1.09,1)</f>
        <v>0</v>
      </c>
    </row>
    <row r="94" spans="1:18" ht="15" customHeight="1">
      <c r="A94" s="49">
        <v>21</v>
      </c>
      <c r="B94" s="49" t="s">
        <v>105</v>
      </c>
      <c r="C94" s="50" t="s">
        <v>131</v>
      </c>
      <c r="D94" s="49" t="s">
        <v>104</v>
      </c>
      <c r="E94" s="49">
        <v>1</v>
      </c>
      <c r="F94" s="49" t="s">
        <v>137</v>
      </c>
      <c r="G94" s="49">
        <v>1</v>
      </c>
      <c r="H94" s="49" t="s">
        <v>103</v>
      </c>
      <c r="I94" s="49"/>
      <c r="J94" s="49">
        <v>9</v>
      </c>
      <c r="K94" s="49">
        <v>8</v>
      </c>
      <c r="L94" s="49">
        <v>6</v>
      </c>
      <c r="M94" s="49" t="s">
        <v>108</v>
      </c>
      <c r="N94" s="51">
        <f t="shared" ref="N94" si="28">(IF(F94="OŽ",IF(L94=1,612,IF(L94=2,473.76,IF(L94=3,380.16,IF(L94=4,201.6,IF(L94=5,187.2,IF(L94=6,172.8,IF(L94=7,165,IF(L94=8,160,0))))))))+IF(L94&lt;=8,0,IF(L94&lt;=16,153,IF(L94&lt;=24,120,IF(L94&lt;=32,89,IF(L94&lt;=48,58,0)))))-IF(L94&lt;=8,0,IF(L94&lt;=16,(L94-9)*3.06,IF(L94&lt;=24,(L94-17)*3.06,IF(L94&lt;=32,(L94-25)*3.06,IF(L94&lt;=48,(L94-33)*3.06,0))))),0)+IF(F94="PČ",IF(L94=1,449,IF(L94=2,314.6,IF(L94=3,238,IF(L94=4,172,IF(L94=5,159,IF(L94=6,145,IF(L94=7,132,IF(L94=8,119,0))))))))+IF(L94&lt;=8,0,IF(L94&lt;=16,88,IF(L94&lt;=24,55,IF(L94&lt;=32,22,0))))-IF(L94&lt;=8,0,IF(L94&lt;=16,(L94-9)*2.245,IF(L94&lt;=24,(L94-17)*2.245,IF(L94&lt;=32,(L94-25)*2.245,0)))),0)+IF(F94="PČneol",IF(L94=1,85,IF(L94=2,64.61,IF(L94=3,50.76,IF(L94=4,16.25,IF(L94=5,15,IF(L94=6,13.75,IF(L94=7,12.5,IF(L94=8,11.25,0))))))))+IF(L94&lt;=8,0,IF(L94&lt;=16,9,0))-IF(L94&lt;=8,0,IF(L94&lt;=16,(L94-9)*0.425,0)),0)+IF(F94="PŽ",IF(L94=1,85,IF(L94=2,59.5,IF(L94=3,45,IF(L94=4,32.5,IF(L94=5,30,IF(L94=6,27.5,IF(L94=7,25,IF(L94=8,22.5,0))))))))+IF(L94&lt;=8,0,IF(L94&lt;=16,19,IF(L94&lt;=24,13,IF(L94&lt;=32,8,0))))-IF(L94&lt;=8,0,IF(L94&lt;=16,(L94-9)*0.425,IF(L94&lt;=24,(L94-17)*0.425,IF(L94&lt;=32,(L94-25)*0.425,0)))),0)+IF(F94="EČ",IF(L94=1,204,IF(L94=2,156.24,IF(L94=3,123.84,IF(L94=4,72,IF(L94=5,66,IF(L94=6,60,IF(L94=7,54,IF(L94=8,48,0))))))))+IF(L94&lt;=8,0,IF(L94&lt;=16,40,IF(L94&lt;=24,25,0)))-IF(L94&lt;=8,0,IF(L94&lt;=16,(L94-9)*1.02,IF(L94&lt;=24,(L94-17)*1.02,0))),0)+IF(F94="EČneol",IF(L94=1,68,IF(L94=2,51.69,IF(L94=3,40.61,IF(L94=4,13,IF(L94=5,12,IF(L94=6,11,IF(L94=7,10,IF(L94=8,9,0)))))))))+IF(F94="EŽ",IF(L94=1,68,IF(L94=2,47.6,IF(L94=3,36,IF(L94=4,18,IF(L94=5,16.5,IF(L94=6,15,IF(L94=7,13.5,IF(L94=8,12,0))))))))+IF(L94&lt;=8,0,IF(L94&lt;=16,10,IF(L94&lt;=24,6,0)))-IF(L94&lt;=8,0,IF(L94&lt;=16,(L94-9)*0.34,IF(L94&lt;=24,(L94-17)*0.34,0))),0)+IF(F94="PT",IF(L94=1,68,IF(L94=2,52.08,IF(L94=3,41.28,IF(L94=4,24,IF(L94=5,22,IF(L94=6,20,IF(L94=7,18,IF(L94=8,16,0))))))))+IF(L94&lt;=8,0,IF(L94&lt;=16,13,IF(L94&lt;=24,9,IF(L94&lt;=32,4,0))))-IF(L94&lt;=8,0,IF(L94&lt;=16,(L94-9)*0.34,IF(L94&lt;=24,(L94-17)*0.34,IF(L94&lt;=32,(L94-25)*0.34,0)))),0)+IF(F94="JOŽ",IF(L94=1,85,IF(L94=2,59.5,IF(L94=3,45,IF(L94=4,32.5,IF(L94=5,30,IF(L94=6,27.5,IF(L94=7,25,IF(L94=8,22.5,0))))))))+IF(L94&lt;=8,0,IF(L94&lt;=16,19,IF(L94&lt;=24,13,0)))-IF(L94&lt;=8,0,IF(L94&lt;=16,(L94-9)*0.425,IF(L94&lt;=24,(L94-17)*0.425,0))),0)+IF(F94="JPČ",IF(L94=1,68,IF(L94=2,47.6,IF(L94=3,36,IF(L94=4,26,IF(L94=5,24,IF(L94=6,22,IF(L94=7,20,IF(L94=8,18,0))))))))+IF(L94&lt;=8,0,IF(L94&lt;=16,13,IF(L94&lt;=24,9,0)))-IF(L94&lt;=8,0,IF(L94&lt;=16,(L94-9)*0.34,IF(L94&lt;=24,(L94-17)*0.34,0))),0)+IF(F94="JEČ",IF(L94=1,34,IF(L94=2,26.04,IF(L94=3,20.6,IF(L94=4,12,IF(L94=5,11,IF(L94=6,10,IF(L94=7,9,IF(L94=8,8,0))))))))+IF(L94&lt;=8,0,IF(L94&lt;=16,6,0))-IF(L94&lt;=8,0,IF(L94&lt;=16,(L94-9)*0.17,0)),0)+IF(F94="JEOF",IF(L94=1,34,IF(L94=2,26.04,IF(L94=3,20.6,IF(L94=4,12,IF(L94=5,11,IF(L94=6,10,IF(L94=7,9,IF(L94=8,8,0))))))))+IF(L94&lt;=8,0,IF(L94&lt;=16,6,0))-IF(L94&lt;=8,0,IF(L94&lt;=16,(L94-9)*0.17,0)),0)+IF(F94="JnPČ",IF(L94=1,51,IF(L94=2,35.7,IF(L94=3,27,IF(L94=4,19.5,IF(L94=5,18,IF(L94=6,16.5,IF(L94=7,15,IF(L94=8,13.5,0))))))))+IF(L94&lt;=8,0,IF(L94&lt;=16,10,0))-IF(L94&lt;=8,0,IF(L94&lt;=16,(L94-9)*0.255,0)),0)+IF(F94="JnEČ",IF(L94=1,25.5,IF(L94=2,19.53,IF(L94=3,15.48,IF(L94=4,9,IF(L94=5,8.25,IF(L94=6,7.5,IF(L94=7,6.75,IF(L94=8,6,0))))))))+IF(L94&lt;=8,0,IF(L94&lt;=16,5,0))-IF(L94&lt;=8,0,IF(L94&lt;=16,(L94-9)*0.1275,0)),0)+IF(F94="JčPČ",IF(L94=1,21.25,IF(L94=2,14.5,IF(L94=3,11.5,IF(L94=4,7,IF(L94=5,6.5,IF(L94=6,6,IF(L94=7,5.5,IF(L94=8,5,0))))))))+IF(L94&lt;=8,0,IF(L94&lt;=16,4,0))-IF(L94&lt;=8,0,IF(L94&lt;=16,(L94-9)*0.10625,0)),0)+IF(F94="JčEČ",IF(L94=1,17,IF(L94=2,13.02,IF(L94=3,10.32,IF(L94=4,6,IF(L94=5,5.5,IF(L94=6,5,IF(L94=7,4.5,IF(L94=8,4,0))))))))+IF(L94&lt;=8,0,IF(L94&lt;=16,3,0))-IF(L94&lt;=8,0,IF(L94&lt;=16,(L94-9)*0.085,0)),0)+IF(F94="NEAK",IF(L94=1,11.48,IF(L94=2,8.79,IF(L94=3,6.97,IF(L94=4,4.05,IF(L94=5,3.71,IF(L94=6,3.38,IF(L94=7,3.04,IF(L94=8,2.7,0))))))))+IF(L94&lt;=8,0,IF(L94&lt;=16,2,IF(L94&lt;=24,1.3,0)))-IF(L94&lt;=8,0,IF(L94&lt;=16,(L94-9)*0.0574,IF(L94&lt;=24,(L94-17)*0.0574,0))),0))*IF(L94&lt;4,1,IF(OR(F94="PČ",F94="PŽ",F94="PT"),IF(J94&lt;32,J94/32,1),1))* IF(L94&lt;4,1,IF(OR(F94="EČ",F94="EŽ",F94="JOŽ",F94="JPČ",F94="NEAK"),IF(J94&lt;24,J94/24,1),1))*IF(L94&lt;4,1,IF(OR(F94="PČneol",F94="JEČ",F94="JEOF",F94="JnPČ",F94="JnEČ",F94="JčPČ",F94="JčEČ"),IF(J94&lt;16,J94/16,1),1))*IF(L94&lt;4,1,IF(F94="EČneol",IF(J94&lt;8,J94/8,1),1))</f>
        <v>5.625</v>
      </c>
      <c r="O94" s="52">
        <f t="shared" si="21"/>
        <v>5.625</v>
      </c>
      <c r="P94" s="53">
        <f t="shared" si="23"/>
        <v>0.30599999999999999</v>
      </c>
      <c r="Q94" s="54">
        <f t="shared" si="27"/>
        <v>5.4399999999999995</v>
      </c>
      <c r="R94" s="55">
        <f>IF(Q94&lt;=30,O94+P94,O94+O94*0.3)*IF(G94=1,0.4,IF(G94=2,0.75,IF(G94="1 (kas 4 m. 1 k. nerengiamos)",0.52,1)))*IF(D94="olimpinė",1,IF(M94="Ne",0.5,1))*IF(D94="olimpinė",1,IF(J94&lt;8,0,1))*E94*IF(D94="olimpinė",1,IF(K94&lt;16,0,1))*IF(I94&lt;=1,1,1/I94)*IF(OR(A73="Lietuvos lengvosios atletikos federacija",A73="Lietuvos šaudymo sporto sąjunga"),1.01,1)*IF(OR(A73="Lietuvos dviračių sporto federacija",A73="Lietuvos biatlono federacija",A73=" Lietuvos nacionalinė slidinėjimo asociacija"),1.03,1)*IF(OR(A73="Lietuvos baidarių ir kanojų irklavimo federacija",A73="Lietuvos buriuotojų sąjunga",A73="Lietuvos irklavimo federacija"),1.04,1)*IF(OR(A73="Lietuvos aeroklubas",A73="Lietuvos automobilių sporto federacija",A73="Lietuvos motociklų sporto federacija",A73="Lietuvos motorlaivių federacija",A73="Lietuvos žirginio sporto federacija"),1.09,1)</f>
        <v>2.3724000000000003</v>
      </c>
    </row>
    <row r="95" spans="1:18" ht="15" customHeight="1">
      <c r="A95" s="102" t="s">
        <v>3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  <c r="R95" s="55">
        <f>SUM(R74:R94)</f>
        <v>19.2316</v>
      </c>
    </row>
    <row r="96" spans="1:18" ht="15" customHeight="1">
      <c r="A96" s="105" t="s">
        <v>143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48"/>
    </row>
    <row r="97" spans="1:18" ht="15" customHeight="1">
      <c r="A97" s="105" t="s">
        <v>1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48"/>
    </row>
    <row r="98" spans="1:18" ht="15" customHeight="1">
      <c r="A98" s="105" t="s">
        <v>151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48"/>
    </row>
    <row r="99" spans="1:18" ht="15" customHeight="1">
      <c r="A99" s="49">
        <v>1</v>
      </c>
      <c r="B99" s="49" t="s">
        <v>99</v>
      </c>
      <c r="C99" s="50" t="s">
        <v>118</v>
      </c>
      <c r="D99" s="49" t="s">
        <v>101</v>
      </c>
      <c r="E99" s="49">
        <v>1</v>
      </c>
      <c r="F99" s="49" t="s">
        <v>213</v>
      </c>
      <c r="G99" s="49">
        <v>1</v>
      </c>
      <c r="H99" s="49" t="s">
        <v>103</v>
      </c>
      <c r="I99" s="49"/>
      <c r="J99" s="49">
        <v>19</v>
      </c>
      <c r="K99" s="49">
        <v>15</v>
      </c>
      <c r="L99" s="49">
        <v>15</v>
      </c>
      <c r="M99" s="49" t="s">
        <v>108</v>
      </c>
      <c r="N99" s="51">
        <f>(IF(F99="OŽ",IF(L99=1,612,IF(L99=2,473.76,IF(L99=3,380.16,IF(L99=4,201.6,IF(L99=5,187.2,IF(L99=6,172.8,IF(L99=7,165,IF(L99=8,160,0))))))))+IF(L99&lt;=8,0,IF(L99&lt;=16,153,IF(L99&lt;=24,120,IF(L99&lt;=32,89,IF(L99&lt;=48,58,0)))))-IF(L99&lt;=8,0,IF(L99&lt;=16,(L99-9)*3.06,IF(L99&lt;=24,(L99-17)*3.06,IF(L99&lt;=32,(L99-25)*3.06,IF(L99&lt;=48,(L99-33)*3.06,0))))),0)+IF(F99="PČ",IF(L99=1,449,IF(L99=2,314.6,IF(L99=3,238,IF(L99=4,172,IF(L99=5,159,IF(L99=6,145,IF(L99=7,132,IF(L99=8,119,0))))))))+IF(L99&lt;=8,0,IF(L99&lt;=16,88,IF(L99&lt;=24,55,IF(L99&lt;=32,22,0))))-IF(L99&lt;=8,0,IF(L99&lt;=16,(L99-9)*2.245,IF(L99&lt;=24,(L99-17)*2.245,IF(L99&lt;=32,(L99-25)*2.245,0)))),0)+IF(F99="PČneol",IF(L99=1,85,IF(L99=2,64.61,IF(L99=3,50.76,IF(L99=4,16.25,IF(L99=5,15,IF(L99=6,13.75,IF(L99=7,12.5,IF(L99=8,11.25,0))))))))+IF(L99&lt;=8,0,IF(L99&lt;=16,9,0))-IF(L99&lt;=8,0,IF(L99&lt;=16,(L99-9)*0.425,0)),0)+IF(F99="PŽ",IF(L99=1,85,IF(L99=2,59.5,IF(L99=3,45,IF(L99=4,32.5,IF(L99=5,30,IF(L99=6,27.5,IF(L99=7,25,IF(L99=8,22.5,0))))))))+IF(L99&lt;=8,0,IF(L99&lt;=16,19,IF(L99&lt;=24,13,IF(L99&lt;=32,8,0))))-IF(L99&lt;=8,0,IF(L99&lt;=16,(L99-9)*0.425,IF(L99&lt;=24,(L99-17)*0.425,IF(L99&lt;=32,(L99-25)*0.425,0)))),0)+IF(F99="EČ",IF(L99=1,204,IF(L99=2,156.24,IF(L99=3,123.84,IF(L99=4,72,IF(L99=5,66,IF(L99=6,60,IF(L99=7,54,IF(L99=8,48,0))))))))+IF(L99&lt;=8,0,IF(L99&lt;=16,40,IF(L99&lt;=24,25,0)))-IF(L99&lt;=8,0,IF(L99&lt;=16,(L99-9)*1.02,IF(L99&lt;=24,(L99-17)*1.02,0))),0)+IF(F99="EČneol",IF(L99=1,68,IF(L99=2,51.69,IF(L99=3,40.61,IF(L99=4,13,IF(L99=5,12,IF(L99=6,11,IF(L99=7,10,IF(L99=8,9,0)))))))))+IF(F99="EŽ",IF(L99=1,68,IF(L99=2,47.6,IF(L99=3,36,IF(L99=4,18,IF(L99=5,16.5,IF(L99=6,15,IF(L99=7,13.5,IF(L99=8,12,0))))))))+IF(L99&lt;=8,0,IF(L99&lt;=16,10,IF(L99&lt;=24,6,0)))-IF(L99&lt;=8,0,IF(L99&lt;=16,(L99-9)*0.34,IF(L99&lt;=24,(L99-17)*0.34,0))),0)+IF(F99="PT",IF(L99=1,68,IF(L99=2,52.08,IF(L99=3,41.28,IF(L99=4,24,IF(L99=5,22,IF(L99=6,20,IF(L99=7,18,IF(L99=8,16,0))))))))+IF(L99&lt;=8,0,IF(L99&lt;=16,13,IF(L99&lt;=24,9,IF(L99&lt;=32,4,0))))-IF(L99&lt;=8,0,IF(L99&lt;=16,(L99-9)*0.34,IF(L99&lt;=24,(L99-17)*0.34,IF(L99&lt;=32,(L99-25)*0.34,0)))),0)+IF(F99="JOŽ",IF(L99=1,85,IF(L99=2,59.5,IF(L99=3,45,IF(L99=4,32.5,IF(L99=5,30,IF(L99=6,27.5,IF(L99=7,25,IF(L99=8,22.5,0))))))))+IF(L99&lt;=8,0,IF(L99&lt;=16,19,IF(L99&lt;=24,13,0)))-IF(L99&lt;=8,0,IF(L99&lt;=16,(L99-9)*0.425,IF(L99&lt;=24,(L99-17)*0.425,0))),0)+IF(F99="JPČ",IF(L99=1,68,IF(L99=2,47.6,IF(L99=3,36,IF(L99=4,26,IF(L99=5,24,IF(L99=6,22,IF(L99=7,20,IF(L99=8,18,0))))))))+IF(L99&lt;=8,0,IF(L99&lt;=16,13,IF(L99&lt;=24,9,0)))-IF(L99&lt;=8,0,IF(L99&lt;=16,(L99-9)*0.34,IF(L99&lt;=24,(L99-17)*0.34,0))),0)+IF(F99="JEČ",IF(L99=1,34,IF(L99=2,26.04,IF(L99=3,20.6,IF(L99=4,12,IF(L99=5,11,IF(L99=6,10,IF(L99=7,9,IF(L99=8,8,0))))))))+IF(L99&lt;=8,0,IF(L99&lt;=16,6,0))-IF(L99&lt;=8,0,IF(L99&lt;=16,(L99-9)*0.17,0)),0)+IF(F99="JEOF",IF(L99=1,34,IF(L99=2,26.04,IF(L99=3,20.6,IF(L99=4,12,IF(L99=5,11,IF(L99=6,10,IF(L99=7,9,IF(L99=8,8,0))))))))+IF(L99&lt;=8,0,IF(L99&lt;=16,6,0))-IF(L99&lt;=8,0,IF(L99&lt;=16,(L99-9)*0.17,0)),0)+IF(F99="JnPČ",IF(L99=1,51,IF(L99=2,35.7,IF(L99=3,27,IF(L99=4,19.5,IF(L99=5,18,IF(L99=6,16.5,IF(L99=7,15,IF(L99=8,13.5,0))))))))+IF(L99&lt;=8,0,IF(L99&lt;=16,10,0))-IF(L99&lt;=8,0,IF(L99&lt;=16,(L99-9)*0.255,0)),0)+IF(F99="JnEČ",IF(L99=1,25.5,IF(L99=2,19.53,IF(L99=3,15.48,IF(L99=4,9,IF(L99=5,8.25,IF(L99=6,7.5,IF(L99=7,6.75,IF(L99=8,6,0))))))))+IF(L99&lt;=8,0,IF(L99&lt;=16,5,0))-IF(L99&lt;=8,0,IF(L99&lt;=16,(L99-9)*0.1275,0)),0)+IF(F99="JčPČ",IF(L99=1,21.25,IF(L99=2,14.5,IF(L99=3,11.5,IF(L99=4,7,IF(L99=5,6.5,IF(L99=6,6,IF(L99=7,5.5,IF(L99=8,5,0))))))))+IF(L99&lt;=8,0,IF(L99&lt;=16,4,0))-IF(L99&lt;=8,0,IF(L99&lt;=16,(L99-9)*0.10625,0)),0)+IF(F99="JčEČ",IF(L99=1,17,IF(L99=2,13.02,IF(L99=3,10.32,IF(L99=4,6,IF(L99=5,5.5,IF(L99=6,5,IF(L99=7,4.5,IF(L99=8,4,0))))))))+IF(L99&lt;=8,0,IF(L99&lt;=16,3,0))-IF(L99&lt;=8,0,IF(L99&lt;=16,(L99-9)*0.085,0)),0)+IF(F99="NEAK",IF(L99=1,11.48,IF(L99=2,8.79,IF(L99=3,6.97,IF(L99=4,4.05,IF(L99=5,3.71,IF(L99=6,3.38,IF(L99=7,3.04,IF(L99=8,2.7,0))))))))+IF(L99&lt;=8,0,IF(L99&lt;=16,2,IF(L99&lt;=24,1.3,0)))-IF(L99&lt;=8,0,IF(L99&lt;=16,(L99-9)*0.0574,IF(L99&lt;=24,(L99-17)*0.0574,0))),0))*IF(L99&lt;4,1,IF(OR(F99="PČ",F99="PŽ",F99="PT"),IF(J99&lt;32,J99/32,1),1))* IF(L99&lt;4,1,IF(OR(F99="EČ",F99="EŽ",F99="JOŽ",F99="JPČ",F99="NEAK"),IF(J99&lt;24,J99/24,1),1))*IF(L99&lt;4,1,IF(OR(F99="PČneol",F99="JEČ",F99="JEOF",F99="JnPČ",F99="JnEČ",F99="JčPČ",F99="JčEČ"),IF(J99&lt;16,J99/16,1),1))*IF(L99&lt;4,1,IF(F99="EČneol",IF(J99&lt;8,J99/8,1),1))</f>
        <v>0</v>
      </c>
      <c r="O99" s="52">
        <f t="shared" ref="O99:O110" si="29">IF(F99="OŽ",N99,IF(H99="Ne",IF(J99*0.3&lt;=J99-L99,N99,0),IF(J99*0.1&lt;=J99-L99,N99,0)))</f>
        <v>0</v>
      </c>
      <c r="P99" s="53">
        <f>IF(O99=0,0,IF(F99="OŽ",IF(L99&gt;47,0,IF(J99&gt;47,(48-L99)*1.836,((48-L99)-(48-J99))*1.836)),0)+IF(F99="PČ",IF(L99&gt;31,0,IF(J99&gt;31,(32-L99)*1.347,((32-L99)-(32-J99))*1.347)),0)+ IF(F99="PČneol",IF(L99&gt;15,0,IF(J99&gt;15,(16-L99)*0.255,((16-L99)-(16-J99))*0.255)),0)+IF(F99="PŽ",IF(L99&gt;31,0,IF(J99&gt;31,(32-L99)*0.255,((32-L99)-(32-J99))*0.255)),0)+IF(F99="EČ",IF(L99&gt;23,0,IF(J99&gt;23,(24-L99)*0.612,((24-L99)-(24-J99))*0.612)),0)+IF(F99="EČneol",IF(L99&gt;7,0,IF(J99&gt;7,(8-L99)*0.204,((8-L99)-(8-J99))*0.204)),0)+IF(F99="EŽ",IF(L99&gt;23,0,IF(J99&gt;23,(24-L99)*0.204,((24-L99)-(24-J99))*0.204)),0)+IF(F99="PT",IF(L99&gt;31,0,IF(J99&gt;31,(32-L99)*0.204,((32-L99)-(32-J99))*0.204)),0)+IF(F99="JOŽ",IF(L99&gt;23,0,IF(J99&gt;23,(24-L99)*0.255,((24-L99)-(24-J99))*0.255)),0)+IF(F99="JPČ",IF(L99&gt;23,0,IF(J99&gt;23,(24-L99)*0.204,((24-L99)-(24-J99))*0.204)),0)+IF(F99="JEČ",IF(L99&gt;15,0,IF(J99&gt;15,(16-L99)*0.102,((16-L99)-(16-J99))*0.102)),0)+IF(F99="JEOF",IF(L99&gt;15,0,IF(J99&gt;15,(16-L99)*0.102,((16-L99)-(16-J99))*0.102)),0)+IF(F99="JnPČ",IF(L99&gt;15,0,IF(J99&gt;15,(16-L99)*0.153,((16-L99)-(16-J99))*0.153)),0)+IF(F99="JnEČ",IF(L99&gt;15,0,IF(J99&gt;15,(16-L99)*0.0765,((16-L99)-(16-J99))*0.0765)),0)+IF(F99="JčPČ",IF(L99&gt;15,0,IF(J99&gt;15,(16-L99)*0.06375,((16-L99)-(16-J99))*0.06375)),0)+IF(F99="JčEČ",IF(L99&gt;15,0,IF(J99&gt;15,(16-L99)*0.051,((16-L99)-(16-J99))*0.051)),0)+IF(F99="NEAK",IF(L99&gt;23,0,IF(J99&gt;23,(24-L99)*0.03444,((24-L99)-(24-J99))*0.03444)),0))</f>
        <v>0</v>
      </c>
      <c r="Q99" s="54">
        <f>IF(ISERROR(P99*100/N99),0,(P99*100/N99))</f>
        <v>0</v>
      </c>
      <c r="R99" s="55">
        <f>IF(Q99&lt;=30,O99+P99,O99+O99*0.3)*IF(G99=1,0.4,IF(G99=2,0.75,IF(G99="1 (kas 4 m. 1 k. nerengiamos)",0.52,1)))*IF(D99="olimpinė",1,IF(M99="Ne",0.5,1))*IF(D99="olimpinė",1,IF(J99&lt;8,0,1))*E99*IF(D99="olimpinė",1,IF(K99&lt;16,0,1))*IF(I99&lt;=1,1,1/I99)*IF(OR(A16="Lietuvos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00" spans="1:18" ht="15" customHeight="1">
      <c r="A100" s="49">
        <v>2</v>
      </c>
      <c r="B100" s="49" t="s">
        <v>99</v>
      </c>
      <c r="C100" s="50" t="s">
        <v>118</v>
      </c>
      <c r="D100" s="49" t="s">
        <v>101</v>
      </c>
      <c r="E100" s="49">
        <v>1</v>
      </c>
      <c r="F100" s="49" t="s">
        <v>213</v>
      </c>
      <c r="G100" s="49">
        <v>1</v>
      </c>
      <c r="H100" s="49" t="s">
        <v>103</v>
      </c>
      <c r="I100" s="49"/>
      <c r="J100" s="49">
        <v>19</v>
      </c>
      <c r="K100" s="49">
        <v>15</v>
      </c>
      <c r="L100" s="49">
        <v>12</v>
      </c>
      <c r="M100" s="49" t="s">
        <v>108</v>
      </c>
      <c r="N100" s="51">
        <f t="shared" ref="N100:N108" si="30">(IF(F100="OŽ",IF(L100=1,612,IF(L100=2,473.76,IF(L100=3,380.16,IF(L100=4,201.6,IF(L100=5,187.2,IF(L100=6,172.8,IF(L100=7,165,IF(L100=8,160,0))))))))+IF(L100&lt;=8,0,IF(L100&lt;=16,153,IF(L100&lt;=24,120,IF(L100&lt;=32,89,IF(L100&lt;=48,58,0)))))-IF(L100&lt;=8,0,IF(L100&lt;=16,(L100-9)*3.06,IF(L100&lt;=24,(L100-17)*3.06,IF(L100&lt;=32,(L100-25)*3.06,IF(L100&lt;=48,(L100-33)*3.06,0))))),0)+IF(F100="PČ",IF(L100=1,449,IF(L100=2,314.6,IF(L100=3,238,IF(L100=4,172,IF(L100=5,159,IF(L100=6,145,IF(L100=7,132,IF(L100=8,119,0))))))))+IF(L100&lt;=8,0,IF(L100&lt;=16,88,IF(L100&lt;=24,55,IF(L100&lt;=32,22,0))))-IF(L100&lt;=8,0,IF(L100&lt;=16,(L100-9)*2.245,IF(L100&lt;=24,(L100-17)*2.245,IF(L100&lt;=32,(L100-25)*2.245,0)))),0)+IF(F100="PČneol",IF(L100=1,85,IF(L100=2,64.61,IF(L100=3,50.76,IF(L100=4,16.25,IF(L100=5,15,IF(L100=6,13.75,IF(L100=7,12.5,IF(L100=8,11.25,0))))))))+IF(L100&lt;=8,0,IF(L100&lt;=16,9,0))-IF(L100&lt;=8,0,IF(L100&lt;=16,(L100-9)*0.425,0)),0)+IF(F100="PŽ",IF(L100=1,85,IF(L100=2,59.5,IF(L100=3,45,IF(L100=4,32.5,IF(L100=5,30,IF(L100=6,27.5,IF(L100=7,25,IF(L100=8,22.5,0))))))))+IF(L100&lt;=8,0,IF(L100&lt;=16,19,IF(L100&lt;=24,13,IF(L100&lt;=32,8,0))))-IF(L100&lt;=8,0,IF(L100&lt;=16,(L100-9)*0.425,IF(L100&lt;=24,(L100-17)*0.425,IF(L100&lt;=32,(L100-25)*0.425,0)))),0)+IF(F100="EČ",IF(L100=1,204,IF(L100=2,156.24,IF(L100=3,123.84,IF(L100=4,72,IF(L100=5,66,IF(L100=6,60,IF(L100=7,54,IF(L100=8,48,0))))))))+IF(L100&lt;=8,0,IF(L100&lt;=16,40,IF(L100&lt;=24,25,0)))-IF(L100&lt;=8,0,IF(L100&lt;=16,(L100-9)*1.02,IF(L100&lt;=24,(L100-17)*1.02,0))),0)+IF(F100="EČneol",IF(L100=1,68,IF(L100=2,51.69,IF(L100=3,40.61,IF(L100=4,13,IF(L100=5,12,IF(L100=6,11,IF(L100=7,10,IF(L100=8,9,0)))))))))+IF(F100="EŽ",IF(L100=1,68,IF(L100=2,47.6,IF(L100=3,36,IF(L100=4,18,IF(L100=5,16.5,IF(L100=6,15,IF(L100=7,13.5,IF(L100=8,12,0))))))))+IF(L100&lt;=8,0,IF(L100&lt;=16,10,IF(L100&lt;=24,6,0)))-IF(L100&lt;=8,0,IF(L100&lt;=16,(L100-9)*0.34,IF(L100&lt;=24,(L100-17)*0.34,0))),0)+IF(F100="PT",IF(L100=1,68,IF(L100=2,52.08,IF(L100=3,41.28,IF(L100=4,24,IF(L100=5,22,IF(L100=6,20,IF(L100=7,18,IF(L100=8,16,0))))))))+IF(L100&lt;=8,0,IF(L100&lt;=16,13,IF(L100&lt;=24,9,IF(L100&lt;=32,4,0))))-IF(L100&lt;=8,0,IF(L100&lt;=16,(L100-9)*0.34,IF(L100&lt;=24,(L100-17)*0.34,IF(L100&lt;=32,(L100-25)*0.34,0)))),0)+IF(F100="JOŽ",IF(L100=1,85,IF(L100=2,59.5,IF(L100=3,45,IF(L100=4,32.5,IF(L100=5,30,IF(L100=6,27.5,IF(L100=7,25,IF(L100=8,22.5,0))))))))+IF(L100&lt;=8,0,IF(L100&lt;=16,19,IF(L100&lt;=24,13,0)))-IF(L100&lt;=8,0,IF(L100&lt;=16,(L100-9)*0.425,IF(L100&lt;=24,(L100-17)*0.425,0))),0)+IF(F100="JPČ",IF(L100=1,68,IF(L100=2,47.6,IF(L100=3,36,IF(L100=4,26,IF(L100=5,24,IF(L100=6,22,IF(L100=7,20,IF(L100=8,18,0))))))))+IF(L100&lt;=8,0,IF(L100&lt;=16,13,IF(L100&lt;=24,9,0)))-IF(L100&lt;=8,0,IF(L100&lt;=16,(L100-9)*0.34,IF(L100&lt;=24,(L100-17)*0.34,0))),0)+IF(F100="JEČ",IF(L100=1,34,IF(L100=2,26.04,IF(L100=3,20.6,IF(L100=4,12,IF(L100=5,11,IF(L100=6,10,IF(L100=7,9,IF(L100=8,8,0))))))))+IF(L100&lt;=8,0,IF(L100&lt;=16,6,0))-IF(L100&lt;=8,0,IF(L100&lt;=16,(L100-9)*0.17,0)),0)+IF(F100="JEOF",IF(L100=1,34,IF(L100=2,26.04,IF(L100=3,20.6,IF(L100=4,12,IF(L100=5,11,IF(L100=6,10,IF(L100=7,9,IF(L100=8,8,0))))))))+IF(L100&lt;=8,0,IF(L100&lt;=16,6,0))-IF(L100&lt;=8,0,IF(L100&lt;=16,(L100-9)*0.17,0)),0)+IF(F100="JnPČ",IF(L100=1,51,IF(L100=2,35.7,IF(L100=3,27,IF(L100=4,19.5,IF(L100=5,18,IF(L100=6,16.5,IF(L100=7,15,IF(L100=8,13.5,0))))))))+IF(L100&lt;=8,0,IF(L100&lt;=16,10,0))-IF(L100&lt;=8,0,IF(L100&lt;=16,(L100-9)*0.255,0)),0)+IF(F100="JnEČ",IF(L100=1,25.5,IF(L100=2,19.53,IF(L100=3,15.48,IF(L100=4,9,IF(L100=5,8.25,IF(L100=6,7.5,IF(L100=7,6.75,IF(L100=8,6,0))))))))+IF(L100&lt;=8,0,IF(L100&lt;=16,5,0))-IF(L100&lt;=8,0,IF(L100&lt;=16,(L100-9)*0.1275,0)),0)+IF(F100="JčPČ",IF(L100=1,21.25,IF(L100=2,14.5,IF(L100=3,11.5,IF(L100=4,7,IF(L100=5,6.5,IF(L100=6,6,IF(L100=7,5.5,IF(L100=8,5,0))))))))+IF(L100&lt;=8,0,IF(L100&lt;=16,4,0))-IF(L100&lt;=8,0,IF(L100&lt;=16,(L100-9)*0.10625,0)),0)+IF(F100="JčEČ",IF(L100=1,17,IF(L100=2,13.02,IF(L100=3,10.32,IF(L100=4,6,IF(L100=5,5.5,IF(L100=6,5,IF(L100=7,4.5,IF(L100=8,4,0))))))))+IF(L100&lt;=8,0,IF(L100&lt;=16,3,0))-IF(L100&lt;=8,0,IF(L100&lt;=16,(L100-9)*0.085,0)),0)+IF(F100="NEAK",IF(L100=1,11.48,IF(L100=2,8.79,IF(L100=3,6.97,IF(L100=4,4.05,IF(L100=5,3.71,IF(L100=6,3.38,IF(L100=7,3.04,IF(L100=8,2.7,0))))))))+IF(L100&lt;=8,0,IF(L100&lt;=16,2,IF(L100&lt;=24,1.3,0)))-IF(L100&lt;=8,0,IF(L100&lt;=16,(L100-9)*0.0574,IF(L100&lt;=24,(L100-17)*0.0574,0))),0))*IF(L100&lt;4,1,IF(OR(F100="PČ",F100="PŽ",F100="PT"),IF(J100&lt;32,J100/32,1),1))* IF(L100&lt;4,1,IF(OR(F100="EČ",F100="EŽ",F100="JOŽ",F100="JPČ",F100="NEAK"),IF(J100&lt;24,J100/24,1),1))*IF(L100&lt;4,1,IF(OR(F100="PČneol",F100="JEČ",F100="JEOF",F100="JnPČ",F100="JnEČ",F100="JčPČ",F100="JčEČ"),IF(J100&lt;16,J100/16,1),1))*IF(L100&lt;4,1,IF(F100="EČneol",IF(J100&lt;8,J100/8,1),1))</f>
        <v>0</v>
      </c>
      <c r="O100" s="52">
        <f t="shared" si="29"/>
        <v>0</v>
      </c>
      <c r="P100" s="53">
        <f t="shared" ref="P100:P110" si="31">IF(O100=0,0,IF(F100="OŽ",IF(L100&gt;47,0,IF(J100&gt;47,(48-L100)*1.836,((48-L100)-(48-J100))*1.836)),0)+IF(F100="PČ",IF(L100&gt;31,0,IF(J100&gt;31,(32-L100)*1.347,((32-L100)-(32-J100))*1.347)),0)+ IF(F100="PČneol",IF(L100&gt;15,0,IF(J100&gt;15,(16-L100)*0.255,((16-L100)-(16-J100))*0.255)),0)+IF(F100="PŽ",IF(L100&gt;31,0,IF(J100&gt;31,(32-L100)*0.255,((32-L100)-(32-J100))*0.255)),0)+IF(F100="EČ",IF(L100&gt;23,0,IF(J100&gt;23,(24-L100)*0.612,((24-L100)-(24-J100))*0.612)),0)+IF(F100="EČneol",IF(L100&gt;7,0,IF(J100&gt;7,(8-L100)*0.204,((8-L100)-(8-J100))*0.204)),0)+IF(F100="EŽ",IF(L100&gt;23,0,IF(J100&gt;23,(24-L100)*0.204,((24-L100)-(24-J100))*0.204)),0)+IF(F100="PT",IF(L100&gt;31,0,IF(J100&gt;31,(32-L100)*0.204,((32-L100)-(32-J100))*0.204)),0)+IF(F100="JOŽ",IF(L100&gt;23,0,IF(J100&gt;23,(24-L100)*0.255,((24-L100)-(24-J100))*0.255)),0)+IF(F100="JPČ",IF(L100&gt;23,0,IF(J100&gt;23,(24-L100)*0.204,((24-L100)-(24-J100))*0.204)),0)+IF(F100="JEČ",IF(L100&gt;15,0,IF(J100&gt;15,(16-L100)*0.102,((16-L100)-(16-J100))*0.102)),0)+IF(F100="JEOF",IF(L100&gt;15,0,IF(J100&gt;15,(16-L100)*0.102,((16-L100)-(16-J100))*0.102)),0)+IF(F100="JnPČ",IF(L100&gt;15,0,IF(J100&gt;15,(16-L100)*0.153,((16-L100)-(16-J100))*0.153)),0)+IF(F100="JnEČ",IF(L100&gt;15,0,IF(J100&gt;15,(16-L100)*0.0765,((16-L100)-(16-J100))*0.0765)),0)+IF(F100="JčPČ",IF(L100&gt;15,0,IF(J100&gt;15,(16-L100)*0.06375,((16-L100)-(16-J100))*0.06375)),0)+IF(F100="JčEČ",IF(L100&gt;15,0,IF(J100&gt;15,(16-L100)*0.051,((16-L100)-(16-J100))*0.051)),0)+IF(F100="NEAK",IF(L100&gt;23,0,IF(J100&gt;23,(24-L100)*0.03444,((24-L100)-(24-J100))*0.03444)),0))</f>
        <v>0</v>
      </c>
      <c r="Q100" s="54">
        <f t="shared" ref="Q100:Q102" si="32">IF(ISERROR(P100*100/N100),0,(P100*100/N100))</f>
        <v>0</v>
      </c>
      <c r="R100" s="55">
        <f t="shared" ref="R100:R101" si="33">IF(Q100&lt;=30,O100+P100,O100+O100*0.3)*IF(G100=1,0.4,IF(G100=2,0.75,IF(G100="1 (kas 4 m. 1 k. nerengiamos)",0.52,1)))*IF(D100="olimpinė",1,IF(M100="Ne",0.5,1))*IF(D100="olimpinė",1,IF(J100&lt;8,0,1))*E100*IF(D100="olimpinė",1,IF(K100&lt;16,0,1))*IF(I100&lt;=1,1,1/I100)*IF(OR(A17="Lietuvos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101" spans="1:18" ht="15" customHeight="1">
      <c r="A101" s="49">
        <v>3</v>
      </c>
      <c r="B101" s="49" t="s">
        <v>99</v>
      </c>
      <c r="C101" s="50" t="s">
        <v>118</v>
      </c>
      <c r="D101" s="49" t="s">
        <v>104</v>
      </c>
      <c r="E101" s="49">
        <v>1</v>
      </c>
      <c r="F101" s="49" t="s">
        <v>102</v>
      </c>
      <c r="G101" s="49">
        <v>1</v>
      </c>
      <c r="H101" s="49" t="s">
        <v>103</v>
      </c>
      <c r="I101" s="49"/>
      <c r="J101" s="49">
        <v>19</v>
      </c>
      <c r="K101" s="49">
        <v>15</v>
      </c>
      <c r="L101" s="49">
        <v>11</v>
      </c>
      <c r="M101" s="49" t="s">
        <v>108</v>
      </c>
      <c r="N101" s="51">
        <f t="shared" si="30"/>
        <v>30.051666666666666</v>
      </c>
      <c r="O101" s="52">
        <f t="shared" si="29"/>
        <v>30.051666666666666</v>
      </c>
      <c r="P101" s="53">
        <f t="shared" si="31"/>
        <v>4.8959999999999999</v>
      </c>
      <c r="Q101" s="54">
        <f t="shared" si="32"/>
        <v>16.291941656036826</v>
      </c>
      <c r="R101" s="55">
        <f t="shared" si="33"/>
        <v>13.979066666666666</v>
      </c>
    </row>
    <row r="102" spans="1:18" ht="15" customHeight="1">
      <c r="A102" s="49">
        <v>4</v>
      </c>
      <c r="B102" s="49" t="s">
        <v>127</v>
      </c>
      <c r="C102" s="50" t="s">
        <v>100</v>
      </c>
      <c r="D102" s="49" t="s">
        <v>101</v>
      </c>
      <c r="E102" s="49">
        <v>1</v>
      </c>
      <c r="F102" s="49" t="s">
        <v>213</v>
      </c>
      <c r="G102" s="49">
        <v>1</v>
      </c>
      <c r="H102" s="49" t="s">
        <v>103</v>
      </c>
      <c r="I102" s="49"/>
      <c r="J102" s="49">
        <v>21</v>
      </c>
      <c r="K102" s="49">
        <v>17</v>
      </c>
      <c r="L102" s="49">
        <v>1</v>
      </c>
      <c r="M102" s="49" t="s">
        <v>108</v>
      </c>
      <c r="N102" s="51">
        <f t="shared" si="30"/>
        <v>68</v>
      </c>
      <c r="O102" s="52">
        <f t="shared" si="29"/>
        <v>68</v>
      </c>
      <c r="P102" s="53">
        <f t="shared" si="31"/>
        <v>1.4279999999999999</v>
      </c>
      <c r="Q102" s="54">
        <f t="shared" si="32"/>
        <v>2.0999999999999996</v>
      </c>
      <c r="R102" s="55">
        <v>0</v>
      </c>
    </row>
    <row r="103" spans="1:18" ht="15" customHeight="1">
      <c r="A103" s="49">
        <v>5</v>
      </c>
      <c r="B103" s="49" t="s">
        <v>127</v>
      </c>
      <c r="C103" s="50" t="s">
        <v>100</v>
      </c>
      <c r="D103" s="49" t="s">
        <v>101</v>
      </c>
      <c r="E103" s="49">
        <v>1</v>
      </c>
      <c r="F103" s="49" t="s">
        <v>213</v>
      </c>
      <c r="G103" s="49">
        <v>1</v>
      </c>
      <c r="H103" s="49" t="s">
        <v>103</v>
      </c>
      <c r="I103" s="49"/>
      <c r="J103" s="49">
        <v>21</v>
      </c>
      <c r="K103" s="49">
        <v>17</v>
      </c>
      <c r="L103" s="49">
        <v>1</v>
      </c>
      <c r="M103" s="49" t="s">
        <v>108</v>
      </c>
      <c r="N103" s="51">
        <f t="shared" si="30"/>
        <v>68</v>
      </c>
      <c r="O103" s="52">
        <f t="shared" si="29"/>
        <v>68</v>
      </c>
      <c r="P103" s="53">
        <f t="shared" si="31"/>
        <v>1.4279999999999999</v>
      </c>
      <c r="Q103" s="54">
        <f>IF(ISERROR(P103*100/N103),0,(P103*100/N103))</f>
        <v>2.0999999999999996</v>
      </c>
      <c r="R103" s="55">
        <v>0</v>
      </c>
    </row>
    <row r="104" spans="1:18" ht="15" customHeight="1">
      <c r="A104" s="49">
        <v>6</v>
      </c>
      <c r="B104" s="49" t="s">
        <v>127</v>
      </c>
      <c r="C104" s="50" t="s">
        <v>100</v>
      </c>
      <c r="D104" s="49" t="s">
        <v>104</v>
      </c>
      <c r="E104" s="49">
        <v>1</v>
      </c>
      <c r="F104" s="49" t="s">
        <v>102</v>
      </c>
      <c r="G104" s="49">
        <v>1</v>
      </c>
      <c r="H104" s="49" t="s">
        <v>103</v>
      </c>
      <c r="I104" s="49"/>
      <c r="J104" s="49">
        <v>21</v>
      </c>
      <c r="K104" s="49">
        <v>17</v>
      </c>
      <c r="L104" s="49">
        <v>1</v>
      </c>
      <c r="M104" s="49" t="s">
        <v>108</v>
      </c>
      <c r="N104" s="51">
        <f t="shared" si="30"/>
        <v>204</v>
      </c>
      <c r="O104" s="52">
        <f t="shared" si="29"/>
        <v>204</v>
      </c>
      <c r="P104" s="53">
        <f t="shared" si="31"/>
        <v>12.24</v>
      </c>
      <c r="Q104" s="54">
        <f t="shared" ref="Q104:Q110" si="34">IF(ISERROR(P104*100/N104),0,(P104*100/N104))</f>
        <v>6</v>
      </c>
      <c r="R104" s="55">
        <f t="shared" ref="R104:R107" si="35">IF(Q104&lt;=30,O104+P104,O104+O104*0.3)*IF(G104=1,0.4,IF(G104=2,0.75,IF(G104="1 (kas 4 m. 1 k. nerengiamos)",0.52,1)))*IF(D104="olimpinė",1,IF(M104="Ne",0.5,1))*IF(D104="olimpinė",1,IF(J104&lt;8,0,1))*E104*IF(D104="olimpinė",1,IF(K104&lt;16,0,1))*IF(I104&lt;=1,1,1/I104)*IF(OR(A19="Lietuvos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86.496000000000009</v>
      </c>
    </row>
    <row r="105" spans="1:18" ht="15" customHeight="1">
      <c r="A105" s="49">
        <v>7</v>
      </c>
      <c r="B105" s="49" t="s">
        <v>128</v>
      </c>
      <c r="C105" s="50" t="s">
        <v>100</v>
      </c>
      <c r="D105" s="49" t="s">
        <v>101</v>
      </c>
      <c r="E105" s="49">
        <v>1</v>
      </c>
      <c r="F105" s="49" t="s">
        <v>213</v>
      </c>
      <c r="G105" s="49">
        <v>1</v>
      </c>
      <c r="H105" s="49" t="s">
        <v>103</v>
      </c>
      <c r="I105" s="49"/>
      <c r="J105" s="49">
        <v>21</v>
      </c>
      <c r="K105" s="49">
        <v>17</v>
      </c>
      <c r="L105" s="49">
        <v>6</v>
      </c>
      <c r="M105" s="49" t="s">
        <v>108</v>
      </c>
      <c r="N105" s="51">
        <f t="shared" si="30"/>
        <v>11</v>
      </c>
      <c r="O105" s="52">
        <f t="shared" si="29"/>
        <v>11</v>
      </c>
      <c r="P105" s="53">
        <f t="shared" si="31"/>
        <v>0.40799999999999997</v>
      </c>
      <c r="Q105" s="54">
        <f t="shared" si="34"/>
        <v>3.709090909090909</v>
      </c>
      <c r="R105" s="55">
        <v>0</v>
      </c>
    </row>
    <row r="106" spans="1:18" ht="15" customHeight="1">
      <c r="A106" s="49">
        <v>8</v>
      </c>
      <c r="B106" s="49" t="s">
        <v>128</v>
      </c>
      <c r="C106" s="50" t="s">
        <v>100</v>
      </c>
      <c r="D106" s="49" t="s">
        <v>101</v>
      </c>
      <c r="E106" s="49">
        <v>1</v>
      </c>
      <c r="F106" s="49" t="s">
        <v>213</v>
      </c>
      <c r="G106" s="49">
        <v>1</v>
      </c>
      <c r="H106" s="49" t="s">
        <v>103</v>
      </c>
      <c r="I106" s="49"/>
      <c r="J106" s="49">
        <v>21</v>
      </c>
      <c r="K106" s="49">
        <v>17</v>
      </c>
      <c r="L106" s="49">
        <v>8</v>
      </c>
      <c r="M106" s="49" t="s">
        <v>108</v>
      </c>
      <c r="N106" s="51">
        <f t="shared" si="30"/>
        <v>9</v>
      </c>
      <c r="O106" s="52">
        <f t="shared" si="29"/>
        <v>9</v>
      </c>
      <c r="P106" s="53">
        <f t="shared" si="31"/>
        <v>0</v>
      </c>
      <c r="Q106" s="54">
        <f t="shared" si="34"/>
        <v>0</v>
      </c>
      <c r="R106" s="55">
        <v>0</v>
      </c>
    </row>
    <row r="107" spans="1:18" ht="15" customHeight="1">
      <c r="A107" s="49">
        <v>9</v>
      </c>
      <c r="B107" s="49" t="s">
        <v>128</v>
      </c>
      <c r="C107" s="50" t="s">
        <v>100</v>
      </c>
      <c r="D107" s="49" t="s">
        <v>104</v>
      </c>
      <c r="E107" s="49">
        <v>1</v>
      </c>
      <c r="F107" s="49" t="s">
        <v>102</v>
      </c>
      <c r="G107" s="49">
        <v>1</v>
      </c>
      <c r="H107" s="49" t="s">
        <v>103</v>
      </c>
      <c r="I107" s="49"/>
      <c r="J107" s="49">
        <v>21</v>
      </c>
      <c r="K107" s="49">
        <v>17</v>
      </c>
      <c r="L107" s="49">
        <v>6</v>
      </c>
      <c r="M107" s="49" t="s">
        <v>108</v>
      </c>
      <c r="N107" s="51">
        <f t="shared" si="30"/>
        <v>52.5</v>
      </c>
      <c r="O107" s="52">
        <f t="shared" si="29"/>
        <v>52.5</v>
      </c>
      <c r="P107" s="53">
        <f t="shared" si="31"/>
        <v>9.18</v>
      </c>
      <c r="Q107" s="54">
        <f t="shared" si="34"/>
        <v>17.485714285714284</v>
      </c>
      <c r="R107" s="55">
        <f t="shared" si="35"/>
        <v>24.672000000000001</v>
      </c>
    </row>
    <row r="108" spans="1:18" ht="15" customHeight="1">
      <c r="A108" s="49">
        <v>10</v>
      </c>
      <c r="B108" s="49" t="s">
        <v>105</v>
      </c>
      <c r="C108" s="50" t="s">
        <v>131</v>
      </c>
      <c r="D108" s="49" t="s">
        <v>101</v>
      </c>
      <c r="E108" s="49">
        <v>1</v>
      </c>
      <c r="F108" s="49" t="s">
        <v>213</v>
      </c>
      <c r="G108" s="49">
        <v>1</v>
      </c>
      <c r="H108" s="49" t="s">
        <v>103</v>
      </c>
      <c r="I108" s="49"/>
      <c r="J108" s="49">
        <v>16</v>
      </c>
      <c r="K108" s="49">
        <v>12</v>
      </c>
      <c r="L108" s="49">
        <v>11</v>
      </c>
      <c r="M108" s="49" t="s">
        <v>108</v>
      </c>
      <c r="N108" s="51">
        <f t="shared" si="30"/>
        <v>0</v>
      </c>
      <c r="O108" s="52">
        <f t="shared" si="29"/>
        <v>0</v>
      </c>
      <c r="P108" s="53">
        <f t="shared" si="31"/>
        <v>0</v>
      </c>
      <c r="Q108" s="54">
        <f t="shared" si="34"/>
        <v>0</v>
      </c>
      <c r="R108" s="55">
        <f>IF(Q108&lt;=30,O108+P108,O108+O108*0.3)*IF(G108=1,0.4,IF(G108=2,0.75,IF(G108="1 (kas 4 m. 1 k. nerengiamos)",0.52,1)))*IF(D108="olimpinė",1,IF(M108="Ne",0.5,1))*IF(D108="olimpinė",1,IF(J108&lt;8,0,1))*E108*IF(D108="olimpinė",1,IF(K108&lt;16,0,1))*IF(I108&lt;=1,1,1/I108)*IF(OR(A96="Lietuvos lengvosios atletikos federacija",A96="Lietuvos šaudymo sporto sąjunga"),1.01,1)*IF(OR(A96="Lietuvos dviračių sporto federacija",A96="Lietuvos biatlono federacija",A96=" Lietuvos nacionalinė slidinėjimo asociacija"),1.03,1)*IF(OR(A96="Lietuvos baidarių ir kanojų irklavimo federacija",A96="Lietuvos buriuotojų sąjunga",A96="Lietuvos irklavimo federacija"),1.04,1)*IF(OR(A96="Lietuvos aeroklubas",A96="Lietuvos automobilių sporto federacija",A96="Lietuvos motociklų sporto federacija",A96="Lietuvos motorlaivių federacija",A96="Lietuvos žirginio sporto federacija"),1.09,1)</f>
        <v>0</v>
      </c>
    </row>
    <row r="109" spans="1:18" ht="15" customHeight="1">
      <c r="A109" s="49">
        <v>11</v>
      </c>
      <c r="B109" s="49" t="s">
        <v>105</v>
      </c>
      <c r="C109" s="50" t="s">
        <v>131</v>
      </c>
      <c r="D109" s="49" t="s">
        <v>101</v>
      </c>
      <c r="E109" s="49">
        <v>1</v>
      </c>
      <c r="F109" s="49" t="s">
        <v>213</v>
      </c>
      <c r="G109" s="49">
        <v>1</v>
      </c>
      <c r="H109" s="49" t="s">
        <v>103</v>
      </c>
      <c r="I109" s="49"/>
      <c r="J109" s="49">
        <v>16</v>
      </c>
      <c r="K109" s="49">
        <v>12</v>
      </c>
      <c r="L109" s="49">
        <v>14</v>
      </c>
      <c r="M109" s="49" t="s">
        <v>108</v>
      </c>
      <c r="N109" s="51">
        <f>(IF(F109="OŽ",IF(L109=1,612,IF(L109=2,473.76,IF(L109=3,380.16,IF(L109=4,201.6,IF(L109=5,187.2,IF(L109=6,172.8,IF(L109=7,165,IF(L109=8,160,0))))))))+IF(L109&lt;=8,0,IF(L109&lt;=16,153,IF(L109&lt;=24,120,IF(L109&lt;=32,89,IF(L109&lt;=48,58,0)))))-IF(L109&lt;=8,0,IF(L109&lt;=16,(L109-9)*3.06,IF(L109&lt;=24,(L109-17)*3.06,IF(L109&lt;=32,(L109-25)*3.06,IF(L109&lt;=48,(L109-33)*3.06,0))))),0)+IF(F109="PČ",IF(L109=1,449,IF(L109=2,314.6,IF(L109=3,238,IF(L109=4,172,IF(L109=5,159,IF(L109=6,145,IF(L109=7,132,IF(L109=8,119,0))))))))+IF(L109&lt;=8,0,IF(L109&lt;=16,88,IF(L109&lt;=24,55,IF(L109&lt;=32,22,0))))-IF(L109&lt;=8,0,IF(L109&lt;=16,(L109-9)*2.245,IF(L109&lt;=24,(L109-17)*2.245,IF(L109&lt;=32,(L109-25)*2.245,0)))),0)+IF(F109="PČneol",IF(L109=1,85,IF(L109=2,64.61,IF(L109=3,50.76,IF(L109=4,16.25,IF(L109=5,15,IF(L109=6,13.75,IF(L109=7,12.5,IF(L109=8,11.25,0))))))))+IF(L109&lt;=8,0,IF(L109&lt;=16,9,0))-IF(L109&lt;=8,0,IF(L109&lt;=16,(L109-9)*0.425,0)),0)+IF(F109="PŽ",IF(L109=1,85,IF(L109=2,59.5,IF(L109=3,45,IF(L109=4,32.5,IF(L109=5,30,IF(L109=6,27.5,IF(L109=7,25,IF(L109=8,22.5,0))))))))+IF(L109&lt;=8,0,IF(L109&lt;=16,19,IF(L109&lt;=24,13,IF(L109&lt;=32,8,0))))-IF(L109&lt;=8,0,IF(L109&lt;=16,(L109-9)*0.425,IF(L109&lt;=24,(L109-17)*0.425,IF(L109&lt;=32,(L109-25)*0.425,0)))),0)+IF(F109="EČ",IF(L109=1,204,IF(L109=2,156.24,IF(L109=3,123.84,IF(L109=4,72,IF(L109=5,66,IF(L109=6,60,IF(L109=7,54,IF(L109=8,48,0))))))))+IF(L109&lt;=8,0,IF(L109&lt;=16,40,IF(L109&lt;=24,25,0)))-IF(L109&lt;=8,0,IF(L109&lt;=16,(L109-9)*1.02,IF(L109&lt;=24,(L109-17)*1.02,0))),0)+IF(F109="EČneol",IF(L109=1,68,IF(L109=2,51.69,IF(L109=3,40.61,IF(L109=4,13,IF(L109=5,12,IF(L109=6,11,IF(L109=7,10,IF(L109=8,9,0)))))))))+IF(F109="EŽ",IF(L109=1,68,IF(L109=2,47.6,IF(L109=3,36,IF(L109=4,18,IF(L109=5,16.5,IF(L109=6,15,IF(L109=7,13.5,IF(L109=8,12,0))))))))+IF(L109&lt;=8,0,IF(L109&lt;=16,10,IF(L109&lt;=24,6,0)))-IF(L109&lt;=8,0,IF(L109&lt;=16,(L109-9)*0.34,IF(L109&lt;=24,(L109-17)*0.34,0))),0)+IF(F109="PT",IF(L109=1,68,IF(L109=2,52.08,IF(L109=3,41.28,IF(L109=4,24,IF(L109=5,22,IF(L109=6,20,IF(L109=7,18,IF(L109=8,16,0))))))))+IF(L109&lt;=8,0,IF(L109&lt;=16,13,IF(L109&lt;=24,9,IF(L109&lt;=32,4,0))))-IF(L109&lt;=8,0,IF(L109&lt;=16,(L109-9)*0.34,IF(L109&lt;=24,(L109-17)*0.34,IF(L109&lt;=32,(L109-25)*0.34,0)))),0)+IF(F109="JOŽ",IF(L109=1,85,IF(L109=2,59.5,IF(L109=3,45,IF(L109=4,32.5,IF(L109=5,30,IF(L109=6,27.5,IF(L109=7,25,IF(L109=8,22.5,0))))))))+IF(L109&lt;=8,0,IF(L109&lt;=16,19,IF(L109&lt;=24,13,0)))-IF(L109&lt;=8,0,IF(L109&lt;=16,(L109-9)*0.425,IF(L109&lt;=24,(L109-17)*0.425,0))),0)+IF(F109="JPČ",IF(L109=1,68,IF(L109=2,47.6,IF(L109=3,36,IF(L109=4,26,IF(L109=5,24,IF(L109=6,22,IF(L109=7,20,IF(L109=8,18,0))))))))+IF(L109&lt;=8,0,IF(L109&lt;=16,13,IF(L109&lt;=24,9,0)))-IF(L109&lt;=8,0,IF(L109&lt;=16,(L109-9)*0.34,IF(L109&lt;=24,(L109-17)*0.34,0))),0)+IF(F109="JEČ",IF(L109=1,34,IF(L109=2,26.04,IF(L109=3,20.6,IF(L109=4,12,IF(L109=5,11,IF(L109=6,10,IF(L109=7,9,IF(L109=8,8,0))))))))+IF(L109&lt;=8,0,IF(L109&lt;=16,6,0))-IF(L109&lt;=8,0,IF(L109&lt;=16,(L109-9)*0.17,0)),0)+IF(F109="JEOF",IF(L109=1,34,IF(L109=2,26.04,IF(L109=3,20.6,IF(L109=4,12,IF(L109=5,11,IF(L109=6,10,IF(L109=7,9,IF(L109=8,8,0))))))))+IF(L109&lt;=8,0,IF(L109&lt;=16,6,0))-IF(L109&lt;=8,0,IF(L109&lt;=16,(L109-9)*0.17,0)),0)+IF(F109="JnPČ",IF(L109=1,51,IF(L109=2,35.7,IF(L109=3,27,IF(L109=4,19.5,IF(L109=5,18,IF(L109=6,16.5,IF(L109=7,15,IF(L109=8,13.5,0))))))))+IF(L109&lt;=8,0,IF(L109&lt;=16,10,0))-IF(L109&lt;=8,0,IF(L109&lt;=16,(L109-9)*0.255,0)),0)+IF(F109="JnEČ",IF(L109=1,25.5,IF(L109=2,19.53,IF(L109=3,15.48,IF(L109=4,9,IF(L109=5,8.25,IF(L109=6,7.5,IF(L109=7,6.75,IF(L109=8,6,0))))))))+IF(L109&lt;=8,0,IF(L109&lt;=16,5,0))-IF(L109&lt;=8,0,IF(L109&lt;=16,(L109-9)*0.1275,0)),0)+IF(F109="JčPČ",IF(L109=1,21.25,IF(L109=2,14.5,IF(L109=3,11.5,IF(L109=4,7,IF(L109=5,6.5,IF(L109=6,6,IF(L109=7,5.5,IF(L109=8,5,0))))))))+IF(L109&lt;=8,0,IF(L109&lt;=16,4,0))-IF(L109&lt;=8,0,IF(L109&lt;=16,(L109-9)*0.10625,0)),0)+IF(F109="JčEČ",IF(L109=1,17,IF(L109=2,13.02,IF(L109=3,10.32,IF(L109=4,6,IF(L109=5,5.5,IF(L109=6,5,IF(L109=7,4.5,IF(L109=8,4,0))))))))+IF(L109&lt;=8,0,IF(L109&lt;=16,3,0))-IF(L109&lt;=8,0,IF(L109&lt;=16,(L109-9)*0.085,0)),0)+IF(F109="NEAK",IF(L109=1,11.48,IF(L109=2,8.79,IF(L109=3,6.97,IF(L109=4,4.05,IF(L109=5,3.71,IF(L109=6,3.38,IF(L109=7,3.04,IF(L109=8,2.7,0))))))))+IF(L109&lt;=8,0,IF(L109&lt;=16,2,IF(L109&lt;=24,1.3,0)))-IF(L109&lt;=8,0,IF(L109&lt;=16,(L109-9)*0.0574,IF(L109&lt;=24,(L109-17)*0.0574,0))),0))*IF(L109&lt;4,1,IF(OR(F109="PČ",F109="PŽ",F109="PT"),IF(J109&lt;32,J109/32,1),1))* IF(L109&lt;4,1,IF(OR(F109="EČ",F109="EŽ",F109="JOŽ",F109="JPČ",F109="NEAK"),IF(J109&lt;24,J109/24,1),1))*IF(L109&lt;4,1,IF(OR(F109="PČneol",F109="JEČ",F109="JEOF",F109="JnPČ",F109="JnEČ",F109="JčPČ",F109="JčEČ"),IF(J109&lt;16,J109/16,1),1))*IF(L109&lt;4,1,IF(F109="EČneol",IF(J109&lt;8,J109/8,1),1))</f>
        <v>0</v>
      </c>
      <c r="O109" s="52">
        <f t="shared" si="29"/>
        <v>0</v>
      </c>
      <c r="P109" s="53">
        <f t="shared" si="31"/>
        <v>0</v>
      </c>
      <c r="Q109" s="54">
        <f t="shared" si="34"/>
        <v>0</v>
      </c>
      <c r="R109" s="55">
        <f>IF(Q109&lt;=30,O109+P109,O109+O109*0.3)*IF(G109=1,0.4,IF(G109=2,0.75,IF(G109="1 (kas 4 m. 1 k. nerengiamos)",0.52,1)))*IF(D109="olimpinė",1,IF(M109="Ne",0.5,1))*IF(D109="olimpinė",1,IF(J109&lt;8,0,1))*E109*IF(D109="olimpinė",1,IF(K109&lt;16,0,1))*IF(I109&lt;=1,1,1/I109)*IF(OR(A97="Lietuvos lengvosios atletikos federacija",A97="Lietuvos šaudymo sporto sąjunga"),1.01,1)*IF(OR(A97="Lietuvos dviračių sporto federacija",A97="Lietuvos biatlono federacija",A97=" Lietuvos nacionalinė slidinėjimo asociacija"),1.03,1)*IF(OR(A97="Lietuvos baidarių ir kanojų irklavimo federacija",A97="Lietuvos buriuotojų sąjunga",A97="Lietuvos irklavimo federacija"),1.04,1)*IF(OR(A97="Lietuvos aeroklubas",A97="Lietuvos automobilių sporto federacija",A97="Lietuvos motociklų sporto federacija",A97="Lietuvos motorlaivių federacija",A97="Lietuvos žirginio sporto federacija"),1.09,1)</f>
        <v>0</v>
      </c>
    </row>
    <row r="110" spans="1:18" ht="15" customHeight="1">
      <c r="A110" s="49">
        <v>12</v>
      </c>
      <c r="B110" s="49" t="s">
        <v>105</v>
      </c>
      <c r="C110" s="50" t="s">
        <v>131</v>
      </c>
      <c r="D110" s="49" t="s">
        <v>104</v>
      </c>
      <c r="E110" s="49">
        <v>1</v>
      </c>
      <c r="F110" s="49" t="s">
        <v>102</v>
      </c>
      <c r="G110" s="49">
        <v>1</v>
      </c>
      <c r="H110" s="49" t="s">
        <v>103</v>
      </c>
      <c r="I110" s="49"/>
      <c r="J110" s="49">
        <v>16</v>
      </c>
      <c r="K110" s="49">
        <v>12</v>
      </c>
      <c r="L110" s="49">
        <v>14</v>
      </c>
      <c r="M110" s="49" t="s">
        <v>108</v>
      </c>
      <c r="N110" s="51">
        <f t="shared" ref="N110" si="36">(IF(F110="OŽ",IF(L110=1,612,IF(L110=2,473.76,IF(L110=3,380.16,IF(L110=4,201.6,IF(L110=5,187.2,IF(L110=6,172.8,IF(L110=7,165,IF(L110=8,160,0))))))))+IF(L110&lt;=8,0,IF(L110&lt;=16,153,IF(L110&lt;=24,120,IF(L110&lt;=32,89,IF(L110&lt;=48,58,0)))))-IF(L110&lt;=8,0,IF(L110&lt;=16,(L110-9)*3.06,IF(L110&lt;=24,(L110-17)*3.06,IF(L110&lt;=32,(L110-25)*3.06,IF(L110&lt;=48,(L110-33)*3.06,0))))),0)+IF(F110="PČ",IF(L110=1,449,IF(L110=2,314.6,IF(L110=3,238,IF(L110=4,172,IF(L110=5,159,IF(L110=6,145,IF(L110=7,132,IF(L110=8,119,0))))))))+IF(L110&lt;=8,0,IF(L110&lt;=16,88,IF(L110&lt;=24,55,IF(L110&lt;=32,22,0))))-IF(L110&lt;=8,0,IF(L110&lt;=16,(L110-9)*2.245,IF(L110&lt;=24,(L110-17)*2.245,IF(L110&lt;=32,(L110-25)*2.245,0)))),0)+IF(F110="PČneol",IF(L110=1,85,IF(L110=2,64.61,IF(L110=3,50.76,IF(L110=4,16.25,IF(L110=5,15,IF(L110=6,13.75,IF(L110=7,12.5,IF(L110=8,11.25,0))))))))+IF(L110&lt;=8,0,IF(L110&lt;=16,9,0))-IF(L110&lt;=8,0,IF(L110&lt;=16,(L110-9)*0.425,0)),0)+IF(F110="PŽ",IF(L110=1,85,IF(L110=2,59.5,IF(L110=3,45,IF(L110=4,32.5,IF(L110=5,30,IF(L110=6,27.5,IF(L110=7,25,IF(L110=8,22.5,0))))))))+IF(L110&lt;=8,0,IF(L110&lt;=16,19,IF(L110&lt;=24,13,IF(L110&lt;=32,8,0))))-IF(L110&lt;=8,0,IF(L110&lt;=16,(L110-9)*0.425,IF(L110&lt;=24,(L110-17)*0.425,IF(L110&lt;=32,(L110-25)*0.425,0)))),0)+IF(F110="EČ",IF(L110=1,204,IF(L110=2,156.24,IF(L110=3,123.84,IF(L110=4,72,IF(L110=5,66,IF(L110=6,60,IF(L110=7,54,IF(L110=8,48,0))))))))+IF(L110&lt;=8,0,IF(L110&lt;=16,40,IF(L110&lt;=24,25,0)))-IF(L110&lt;=8,0,IF(L110&lt;=16,(L110-9)*1.02,IF(L110&lt;=24,(L110-17)*1.02,0))),0)+IF(F110="EČneol",IF(L110=1,68,IF(L110=2,51.69,IF(L110=3,40.61,IF(L110=4,13,IF(L110=5,12,IF(L110=6,11,IF(L110=7,10,IF(L110=8,9,0)))))))))+IF(F110="EŽ",IF(L110=1,68,IF(L110=2,47.6,IF(L110=3,36,IF(L110=4,18,IF(L110=5,16.5,IF(L110=6,15,IF(L110=7,13.5,IF(L110=8,12,0))))))))+IF(L110&lt;=8,0,IF(L110&lt;=16,10,IF(L110&lt;=24,6,0)))-IF(L110&lt;=8,0,IF(L110&lt;=16,(L110-9)*0.34,IF(L110&lt;=24,(L110-17)*0.34,0))),0)+IF(F110="PT",IF(L110=1,68,IF(L110=2,52.08,IF(L110=3,41.28,IF(L110=4,24,IF(L110=5,22,IF(L110=6,20,IF(L110=7,18,IF(L110=8,16,0))))))))+IF(L110&lt;=8,0,IF(L110&lt;=16,13,IF(L110&lt;=24,9,IF(L110&lt;=32,4,0))))-IF(L110&lt;=8,0,IF(L110&lt;=16,(L110-9)*0.34,IF(L110&lt;=24,(L110-17)*0.34,IF(L110&lt;=32,(L110-25)*0.34,0)))),0)+IF(F110="JOŽ",IF(L110=1,85,IF(L110=2,59.5,IF(L110=3,45,IF(L110=4,32.5,IF(L110=5,30,IF(L110=6,27.5,IF(L110=7,25,IF(L110=8,22.5,0))))))))+IF(L110&lt;=8,0,IF(L110&lt;=16,19,IF(L110&lt;=24,13,0)))-IF(L110&lt;=8,0,IF(L110&lt;=16,(L110-9)*0.425,IF(L110&lt;=24,(L110-17)*0.425,0))),0)+IF(F110="JPČ",IF(L110=1,68,IF(L110=2,47.6,IF(L110=3,36,IF(L110=4,26,IF(L110=5,24,IF(L110=6,22,IF(L110=7,20,IF(L110=8,18,0))))))))+IF(L110&lt;=8,0,IF(L110&lt;=16,13,IF(L110&lt;=24,9,0)))-IF(L110&lt;=8,0,IF(L110&lt;=16,(L110-9)*0.34,IF(L110&lt;=24,(L110-17)*0.34,0))),0)+IF(F110="JEČ",IF(L110=1,34,IF(L110=2,26.04,IF(L110=3,20.6,IF(L110=4,12,IF(L110=5,11,IF(L110=6,10,IF(L110=7,9,IF(L110=8,8,0))))))))+IF(L110&lt;=8,0,IF(L110&lt;=16,6,0))-IF(L110&lt;=8,0,IF(L110&lt;=16,(L110-9)*0.17,0)),0)+IF(F110="JEOF",IF(L110=1,34,IF(L110=2,26.04,IF(L110=3,20.6,IF(L110=4,12,IF(L110=5,11,IF(L110=6,10,IF(L110=7,9,IF(L110=8,8,0))))))))+IF(L110&lt;=8,0,IF(L110&lt;=16,6,0))-IF(L110&lt;=8,0,IF(L110&lt;=16,(L110-9)*0.17,0)),0)+IF(F110="JnPČ",IF(L110=1,51,IF(L110=2,35.7,IF(L110=3,27,IF(L110=4,19.5,IF(L110=5,18,IF(L110=6,16.5,IF(L110=7,15,IF(L110=8,13.5,0))))))))+IF(L110&lt;=8,0,IF(L110&lt;=16,10,0))-IF(L110&lt;=8,0,IF(L110&lt;=16,(L110-9)*0.255,0)),0)+IF(F110="JnEČ",IF(L110=1,25.5,IF(L110=2,19.53,IF(L110=3,15.48,IF(L110=4,9,IF(L110=5,8.25,IF(L110=6,7.5,IF(L110=7,6.75,IF(L110=8,6,0))))))))+IF(L110&lt;=8,0,IF(L110&lt;=16,5,0))-IF(L110&lt;=8,0,IF(L110&lt;=16,(L110-9)*0.1275,0)),0)+IF(F110="JčPČ",IF(L110=1,21.25,IF(L110=2,14.5,IF(L110=3,11.5,IF(L110=4,7,IF(L110=5,6.5,IF(L110=6,6,IF(L110=7,5.5,IF(L110=8,5,0))))))))+IF(L110&lt;=8,0,IF(L110&lt;=16,4,0))-IF(L110&lt;=8,0,IF(L110&lt;=16,(L110-9)*0.10625,0)),0)+IF(F110="JčEČ",IF(L110=1,17,IF(L110=2,13.02,IF(L110=3,10.32,IF(L110=4,6,IF(L110=5,5.5,IF(L110=6,5,IF(L110=7,4.5,IF(L110=8,4,0))))))))+IF(L110&lt;=8,0,IF(L110&lt;=16,3,0))-IF(L110&lt;=8,0,IF(L110&lt;=16,(L110-9)*0.085,0)),0)+IF(F110="NEAK",IF(L110=1,11.48,IF(L110=2,8.79,IF(L110=3,6.97,IF(L110=4,4.05,IF(L110=5,3.71,IF(L110=6,3.38,IF(L110=7,3.04,IF(L110=8,2.7,0))))))))+IF(L110&lt;=8,0,IF(L110&lt;=16,2,IF(L110&lt;=24,1.3,0)))-IF(L110&lt;=8,0,IF(L110&lt;=16,(L110-9)*0.0574,IF(L110&lt;=24,(L110-17)*0.0574,0))),0))*IF(L110&lt;4,1,IF(OR(F110="PČ",F110="PŽ",F110="PT"),IF(J110&lt;32,J110/32,1),1))* IF(L110&lt;4,1,IF(OR(F110="EČ",F110="EŽ",F110="JOŽ",F110="JPČ",F110="NEAK"),IF(J110&lt;24,J110/24,1),1))*IF(L110&lt;4,1,IF(OR(F110="PČneol",F110="JEČ",F110="JEOF",F110="JnPČ",F110="JnEČ",F110="JčPČ",F110="JčEČ"),IF(J110&lt;16,J110/16,1),1))*IF(L110&lt;4,1,IF(F110="EČneol",IF(J110&lt;8,J110/8,1),1))</f>
        <v>23.266666666666666</v>
      </c>
      <c r="O110" s="52">
        <f t="shared" si="29"/>
        <v>0</v>
      </c>
      <c r="P110" s="53">
        <f t="shared" si="31"/>
        <v>0</v>
      </c>
      <c r="Q110" s="54">
        <f t="shared" si="34"/>
        <v>0</v>
      </c>
      <c r="R110" s="55">
        <f>IF(Q110&lt;=30,O110+P110,O110+O110*0.3)*IF(G110=1,0.4,IF(G110=2,0.75,IF(G110="1 (kas 4 m. 1 k. nerengiamos)",0.52,1)))*IF(D110="olimpinė",1,IF(M110="Ne",0.5,1))*IF(D110="olimpinė",1,IF(J110&lt;8,0,1))*E110*IF(D110="olimpinė",1,IF(K110&lt;16,0,1))*IF(I110&lt;=1,1,1/I110)*IF(OR(A98="Lietuvos lengvosios atletikos federacija",A98="Lietuvos šaudymo sporto sąjunga"),1.01,1)*IF(OR(A98="Lietuvos dviračių sporto federacija",A98="Lietuvos biatlono federacija",A98=" Lietuvos nacionalinė slidinėjimo asociacija"),1.03,1)*IF(OR(A98="Lietuvos baidarių ir kanojų irklavimo federacija",A98="Lietuvos buriuotojų sąjunga",A98="Lietuvos irklavimo federacija"),1.04,1)*IF(OR(A98="Lietuvos aeroklubas",A98="Lietuvos automobilių sporto federacija",A98="Lietuvos motociklų sporto federacija",A98="Lietuvos motorlaivių federacija",A98="Lietuvos žirginio sporto federacija"),1.09,1)</f>
        <v>0</v>
      </c>
    </row>
    <row r="111" spans="1:18" ht="15" customHeight="1">
      <c r="A111" s="102" t="s">
        <v>3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4"/>
      <c r="R111" s="55">
        <f>SUM(R99:R110)</f>
        <v>125.14706666666667</v>
      </c>
    </row>
    <row r="112" spans="1:18" ht="15" customHeight="1">
      <c r="A112" s="105" t="s">
        <v>144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48"/>
    </row>
    <row r="113" spans="1:18" ht="15" customHeight="1">
      <c r="A113" s="105" t="s">
        <v>1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48"/>
    </row>
    <row r="114" spans="1:18" ht="15" customHeight="1">
      <c r="A114" s="105" t="s">
        <v>152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48"/>
    </row>
    <row r="115" spans="1:18" ht="15" customHeight="1">
      <c r="A115" s="49">
        <v>1</v>
      </c>
      <c r="B115" s="49" t="s">
        <v>145</v>
      </c>
      <c r="C115" s="50" t="s">
        <v>146</v>
      </c>
      <c r="D115" s="49" t="s">
        <v>101</v>
      </c>
      <c r="E115" s="49">
        <v>1</v>
      </c>
      <c r="F115" s="49" t="s">
        <v>147</v>
      </c>
      <c r="G115" s="49">
        <v>1</v>
      </c>
      <c r="H115" s="49" t="s">
        <v>103</v>
      </c>
      <c r="I115" s="49"/>
      <c r="J115" s="49">
        <v>6</v>
      </c>
      <c r="K115" s="49">
        <v>5</v>
      </c>
      <c r="L115" s="49">
        <v>6</v>
      </c>
      <c r="M115" s="49" t="s">
        <v>108</v>
      </c>
      <c r="N115" s="51">
        <f>(IF(F115="OŽ",IF(L115=1,612,IF(L115=2,473.76,IF(L115=3,380.16,IF(L115=4,201.6,IF(L115=5,187.2,IF(L115=6,172.8,IF(L115=7,165,IF(L115=8,160,0))))))))+IF(L115&lt;=8,0,IF(L115&lt;=16,153,IF(L115&lt;=24,120,IF(L115&lt;=32,89,IF(L115&lt;=48,58,0)))))-IF(L115&lt;=8,0,IF(L115&lt;=16,(L115-9)*3.06,IF(L115&lt;=24,(L115-17)*3.06,IF(L115&lt;=32,(L115-25)*3.06,IF(L115&lt;=48,(L115-33)*3.06,0))))),0)+IF(F115="PČ",IF(L115=1,449,IF(L115=2,314.6,IF(L115=3,238,IF(L115=4,172,IF(L115=5,159,IF(L115=6,145,IF(L115=7,132,IF(L115=8,119,0))))))))+IF(L115&lt;=8,0,IF(L115&lt;=16,88,IF(L115&lt;=24,55,IF(L115&lt;=32,22,0))))-IF(L115&lt;=8,0,IF(L115&lt;=16,(L115-9)*2.245,IF(L115&lt;=24,(L115-17)*2.245,IF(L115&lt;=32,(L115-25)*2.245,0)))),0)+IF(F115="PČneol",IF(L115=1,85,IF(L115=2,64.61,IF(L115=3,50.76,IF(L115=4,16.25,IF(L115=5,15,IF(L115=6,13.75,IF(L115=7,12.5,IF(L115=8,11.25,0))))))))+IF(L115&lt;=8,0,IF(L115&lt;=16,9,0))-IF(L115&lt;=8,0,IF(L115&lt;=16,(L115-9)*0.425,0)),0)+IF(F115="PŽ",IF(L115=1,85,IF(L115=2,59.5,IF(L115=3,45,IF(L115=4,32.5,IF(L115=5,30,IF(L115=6,27.5,IF(L115=7,25,IF(L115=8,22.5,0))))))))+IF(L115&lt;=8,0,IF(L115&lt;=16,19,IF(L115&lt;=24,13,IF(L115&lt;=32,8,0))))-IF(L115&lt;=8,0,IF(L115&lt;=16,(L115-9)*0.425,IF(L115&lt;=24,(L115-17)*0.425,IF(L115&lt;=32,(L115-25)*0.425,0)))),0)+IF(F115="EČ",IF(L115=1,204,IF(L115=2,156.24,IF(L115=3,123.84,IF(L115=4,72,IF(L115=5,66,IF(L115=6,60,IF(L115=7,54,IF(L115=8,48,0))))))))+IF(L115&lt;=8,0,IF(L115&lt;=16,40,IF(L115&lt;=24,25,0)))-IF(L115&lt;=8,0,IF(L115&lt;=16,(L115-9)*1.02,IF(L115&lt;=24,(L115-17)*1.02,0))),0)+IF(F115="EČneol",IF(L115=1,68,IF(L115=2,51.69,IF(L115=3,40.61,IF(L115=4,13,IF(L115=5,12,IF(L115=6,11,IF(L115=7,10,IF(L115=8,9,0)))))))))+IF(F115="EŽ",IF(L115=1,68,IF(L115=2,47.6,IF(L115=3,36,IF(L115=4,18,IF(L115=5,16.5,IF(L115=6,15,IF(L115=7,13.5,IF(L115=8,12,0))))))))+IF(L115&lt;=8,0,IF(L115&lt;=16,10,IF(L115&lt;=24,6,0)))-IF(L115&lt;=8,0,IF(L115&lt;=16,(L115-9)*0.34,IF(L115&lt;=24,(L115-17)*0.34,0))),0)+IF(F115="PT",IF(L115=1,68,IF(L115=2,52.08,IF(L115=3,41.28,IF(L115=4,24,IF(L115=5,22,IF(L115=6,20,IF(L115=7,18,IF(L115=8,16,0))))))))+IF(L115&lt;=8,0,IF(L115&lt;=16,13,IF(L115&lt;=24,9,IF(L115&lt;=32,4,0))))-IF(L115&lt;=8,0,IF(L115&lt;=16,(L115-9)*0.34,IF(L115&lt;=24,(L115-17)*0.34,IF(L115&lt;=32,(L115-25)*0.34,0)))),0)+IF(F115="JOŽ",IF(L115=1,85,IF(L115=2,59.5,IF(L115=3,45,IF(L115=4,32.5,IF(L115=5,30,IF(L115=6,27.5,IF(L115=7,25,IF(L115=8,22.5,0))))))))+IF(L115&lt;=8,0,IF(L115&lt;=16,19,IF(L115&lt;=24,13,0)))-IF(L115&lt;=8,0,IF(L115&lt;=16,(L115-9)*0.425,IF(L115&lt;=24,(L115-17)*0.425,0))),0)+IF(F115="JPČ",IF(L115=1,68,IF(L115=2,47.6,IF(L115=3,36,IF(L115=4,26,IF(L115=5,24,IF(L115=6,22,IF(L115=7,20,IF(L115=8,18,0))))))))+IF(L115&lt;=8,0,IF(L115&lt;=16,13,IF(L115&lt;=24,9,0)))-IF(L115&lt;=8,0,IF(L115&lt;=16,(L115-9)*0.34,IF(L115&lt;=24,(L115-17)*0.34,0))),0)+IF(F115="JEČ",IF(L115=1,34,IF(L115=2,26.04,IF(L115=3,20.6,IF(L115=4,12,IF(L115=5,11,IF(L115=6,10,IF(L115=7,9,IF(L115=8,8,0))))))))+IF(L115&lt;=8,0,IF(L115&lt;=16,6,0))-IF(L115&lt;=8,0,IF(L115&lt;=16,(L115-9)*0.17,0)),0)+IF(F115="JEOF",IF(L115=1,34,IF(L115=2,26.04,IF(L115=3,20.6,IF(L115=4,12,IF(L115=5,11,IF(L115=6,10,IF(L115=7,9,IF(L115=8,8,0))))))))+IF(L115&lt;=8,0,IF(L115&lt;=16,6,0))-IF(L115&lt;=8,0,IF(L115&lt;=16,(L115-9)*0.17,0)),0)+IF(F115="JnPČ",IF(L115=1,51,IF(L115=2,35.7,IF(L115=3,27,IF(L115=4,19.5,IF(L115=5,18,IF(L115=6,16.5,IF(L115=7,15,IF(L115=8,13.5,0))))))))+IF(L115&lt;=8,0,IF(L115&lt;=16,10,0))-IF(L115&lt;=8,0,IF(L115&lt;=16,(L115-9)*0.255,0)),0)+IF(F115="JnEČ",IF(L115=1,25.5,IF(L115=2,19.53,IF(L115=3,15.48,IF(L115=4,9,IF(L115=5,8.25,IF(L115=6,7.5,IF(L115=7,6.75,IF(L115=8,6,0))))))))+IF(L115&lt;=8,0,IF(L115&lt;=16,5,0))-IF(L115&lt;=8,0,IF(L115&lt;=16,(L115-9)*0.1275,0)),0)+IF(F115="JčPČ",IF(L115=1,21.25,IF(L115=2,14.5,IF(L115=3,11.5,IF(L115=4,7,IF(L115=5,6.5,IF(L115=6,6,IF(L115=7,5.5,IF(L115=8,5,0))))))))+IF(L115&lt;=8,0,IF(L115&lt;=16,4,0))-IF(L115&lt;=8,0,IF(L115&lt;=16,(L115-9)*0.10625,0)),0)+IF(F115="JčEČ",IF(L115=1,17,IF(L115=2,13.02,IF(L115=3,10.32,IF(L115=4,6,IF(L115=5,5.5,IF(L115=6,5,IF(L115=7,4.5,IF(L115=8,4,0))))))))+IF(L115&lt;=8,0,IF(L115&lt;=16,3,0))-IF(L115&lt;=8,0,IF(L115&lt;=16,(L115-9)*0.085,0)),0)+IF(F115="NEAK",IF(L115=1,11.48,IF(L115=2,8.79,IF(L115=3,6.97,IF(L115=4,4.05,IF(L115=5,3.71,IF(L115=6,3.38,IF(L115=7,3.04,IF(L115=8,2.7,0))))))))+IF(L115&lt;=8,0,IF(L115&lt;=16,2,IF(L115&lt;=24,1.3,0)))-IF(L115&lt;=8,0,IF(L115&lt;=16,(L115-9)*0.0574,IF(L115&lt;=24,(L115-17)*0.0574,0))),0))*IF(L115&lt;4,1,IF(OR(F115="PČ",F115="PŽ",F115="PT"),IF(J115&lt;32,J115/32,1),1))* IF(L115&lt;4,1,IF(OR(F115="EČ",F115="EŽ",F115="JOŽ",F115="JPČ",F115="NEAK"),IF(J115&lt;24,J115/24,1),1))*IF(L115&lt;4,1,IF(OR(F115="PČneol",F115="JEČ",F115="JEOF",F115="JnPČ",F115="JnEČ",F115="JčPČ",F115="JčEČ"),IF(J115&lt;16,J115/16,1),1))*IF(L115&lt;4,1,IF(F115="EČneol",IF(J115&lt;8,J115/8,1),1))</f>
        <v>1.875</v>
      </c>
      <c r="O115" s="52">
        <f t="shared" ref="O115:O124" si="37">IF(F115="OŽ",N115,IF(H115="Ne",IF(J115*0.3&lt;=J115-L115,N115,0),IF(J115*0.1&lt;=J115-L115,N115,0)))</f>
        <v>0</v>
      </c>
      <c r="P115" s="53">
        <f>IF(O115=0,0,IF(F115="OŽ",IF(L115&gt;47,0,IF(J115&gt;47,(48-L115)*1.836,((48-L115)-(48-J115))*1.836)),0)+IF(F115="PČ",IF(L115&gt;31,0,IF(J115&gt;31,(32-L115)*1.347,((32-L115)-(32-J115))*1.347)),0)+ IF(F115="PČneol",IF(L115&gt;15,0,IF(J115&gt;15,(16-L115)*0.255,((16-L115)-(16-J115))*0.255)),0)+IF(F115="PŽ",IF(L115&gt;31,0,IF(J115&gt;31,(32-L115)*0.255,((32-L115)-(32-J115))*0.255)),0)+IF(F115="EČ",IF(L115&gt;23,0,IF(J115&gt;23,(24-L115)*0.612,((24-L115)-(24-J115))*0.612)),0)+IF(F115="EČneol",IF(L115&gt;7,0,IF(J115&gt;7,(8-L115)*0.204,((8-L115)-(8-J115))*0.204)),0)+IF(F115="EŽ",IF(L115&gt;23,0,IF(J115&gt;23,(24-L115)*0.204,((24-L115)-(24-J115))*0.204)),0)+IF(F115="PT",IF(L115&gt;31,0,IF(J115&gt;31,(32-L115)*0.204,((32-L115)-(32-J115))*0.204)),0)+IF(F115="JOŽ",IF(L115&gt;23,0,IF(J115&gt;23,(24-L115)*0.255,((24-L115)-(24-J115))*0.255)),0)+IF(F115="JPČ",IF(L115&gt;23,0,IF(J115&gt;23,(24-L115)*0.204,((24-L115)-(24-J115))*0.204)),0)+IF(F115="JEČ",IF(L115&gt;15,0,IF(J115&gt;15,(16-L115)*0.102,((16-L115)-(16-J115))*0.102)),0)+IF(F115="JEOF",IF(L115&gt;15,0,IF(J115&gt;15,(16-L115)*0.102,((16-L115)-(16-J115))*0.102)),0)+IF(F115="JnPČ",IF(L115&gt;15,0,IF(J115&gt;15,(16-L115)*0.153,((16-L115)-(16-J115))*0.153)),0)+IF(F115="JnEČ",IF(L115&gt;15,0,IF(J115&gt;15,(16-L115)*0.0765,((16-L115)-(16-J115))*0.0765)),0)+IF(F115="JčPČ",IF(L115&gt;15,0,IF(J115&gt;15,(16-L115)*0.06375,((16-L115)-(16-J115))*0.06375)),0)+IF(F115="JčEČ",IF(L115&gt;15,0,IF(J115&gt;15,(16-L115)*0.051,((16-L115)-(16-J115))*0.051)),0)+IF(F115="NEAK",IF(L115&gt;23,0,IF(J115&gt;23,(24-L115)*0.03444,((24-L115)-(24-J115))*0.03444)),0))</f>
        <v>0</v>
      </c>
      <c r="Q115" s="54">
        <f>IF(ISERROR(P115*100/N115),0,(P115*100/N115))</f>
        <v>0</v>
      </c>
      <c r="R115" s="55">
        <f t="shared" ref="R115:R121" si="38">IF(Q115&lt;=30,O115+P115,O115+O115*0.3)*IF(G115=1,0.4,IF(G115=2,0.75,IF(G115="1 (kas 4 m. 1 k. nerengiamos)",0.52,1)))*IF(D115="olimpinė",1,IF(M115="Ne",0.5,1))*IF(D115="olimpinė",1,IF(J115&lt;8,0,1))*E115*IF(D115="olimpinė",1,IF(K115&lt;16,0,1))*IF(I115&lt;=1,1,1/I115)*IF(OR(A16="Lietuvos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16" spans="1:18" ht="15" customHeight="1">
      <c r="A116" s="49">
        <v>2</v>
      </c>
      <c r="B116" s="49" t="s">
        <v>145</v>
      </c>
      <c r="C116" s="50" t="s">
        <v>146</v>
      </c>
      <c r="D116" s="49" t="s">
        <v>101</v>
      </c>
      <c r="E116" s="49">
        <v>1</v>
      </c>
      <c r="F116" s="49" t="s">
        <v>147</v>
      </c>
      <c r="G116" s="49">
        <v>1</v>
      </c>
      <c r="H116" s="49" t="s">
        <v>103</v>
      </c>
      <c r="I116" s="49"/>
      <c r="J116" s="49">
        <v>6</v>
      </c>
      <c r="K116" s="49">
        <v>5</v>
      </c>
      <c r="L116" s="49">
        <v>6</v>
      </c>
      <c r="M116" s="49" t="s">
        <v>108</v>
      </c>
      <c r="N116" s="51">
        <f t="shared" ref="N116:N122" si="39">(IF(F116="OŽ",IF(L116=1,612,IF(L116=2,473.76,IF(L116=3,380.16,IF(L116=4,201.6,IF(L116=5,187.2,IF(L116=6,172.8,IF(L116=7,165,IF(L116=8,160,0))))))))+IF(L116&lt;=8,0,IF(L116&lt;=16,153,IF(L116&lt;=24,120,IF(L116&lt;=32,89,IF(L116&lt;=48,58,0)))))-IF(L116&lt;=8,0,IF(L116&lt;=16,(L116-9)*3.06,IF(L116&lt;=24,(L116-17)*3.06,IF(L116&lt;=32,(L116-25)*3.06,IF(L116&lt;=48,(L116-33)*3.06,0))))),0)+IF(F116="PČ",IF(L116=1,449,IF(L116=2,314.6,IF(L116=3,238,IF(L116=4,172,IF(L116=5,159,IF(L116=6,145,IF(L116=7,132,IF(L116=8,119,0))))))))+IF(L116&lt;=8,0,IF(L116&lt;=16,88,IF(L116&lt;=24,55,IF(L116&lt;=32,22,0))))-IF(L116&lt;=8,0,IF(L116&lt;=16,(L116-9)*2.245,IF(L116&lt;=24,(L116-17)*2.245,IF(L116&lt;=32,(L116-25)*2.245,0)))),0)+IF(F116="PČneol",IF(L116=1,85,IF(L116=2,64.61,IF(L116=3,50.76,IF(L116=4,16.25,IF(L116=5,15,IF(L116=6,13.75,IF(L116=7,12.5,IF(L116=8,11.25,0))))))))+IF(L116&lt;=8,0,IF(L116&lt;=16,9,0))-IF(L116&lt;=8,0,IF(L116&lt;=16,(L116-9)*0.425,0)),0)+IF(F116="PŽ",IF(L116=1,85,IF(L116=2,59.5,IF(L116=3,45,IF(L116=4,32.5,IF(L116=5,30,IF(L116=6,27.5,IF(L116=7,25,IF(L116=8,22.5,0))))))))+IF(L116&lt;=8,0,IF(L116&lt;=16,19,IF(L116&lt;=24,13,IF(L116&lt;=32,8,0))))-IF(L116&lt;=8,0,IF(L116&lt;=16,(L116-9)*0.425,IF(L116&lt;=24,(L116-17)*0.425,IF(L116&lt;=32,(L116-25)*0.425,0)))),0)+IF(F116="EČ",IF(L116=1,204,IF(L116=2,156.24,IF(L116=3,123.84,IF(L116=4,72,IF(L116=5,66,IF(L116=6,60,IF(L116=7,54,IF(L116=8,48,0))))))))+IF(L116&lt;=8,0,IF(L116&lt;=16,40,IF(L116&lt;=24,25,0)))-IF(L116&lt;=8,0,IF(L116&lt;=16,(L116-9)*1.02,IF(L116&lt;=24,(L116-17)*1.02,0))),0)+IF(F116="EČneol",IF(L116=1,68,IF(L116=2,51.69,IF(L116=3,40.61,IF(L116=4,13,IF(L116=5,12,IF(L116=6,11,IF(L116=7,10,IF(L116=8,9,0)))))))))+IF(F116="EŽ",IF(L116=1,68,IF(L116=2,47.6,IF(L116=3,36,IF(L116=4,18,IF(L116=5,16.5,IF(L116=6,15,IF(L116=7,13.5,IF(L116=8,12,0))))))))+IF(L116&lt;=8,0,IF(L116&lt;=16,10,IF(L116&lt;=24,6,0)))-IF(L116&lt;=8,0,IF(L116&lt;=16,(L116-9)*0.34,IF(L116&lt;=24,(L116-17)*0.34,0))),0)+IF(F116="PT",IF(L116=1,68,IF(L116=2,52.08,IF(L116=3,41.28,IF(L116=4,24,IF(L116=5,22,IF(L116=6,20,IF(L116=7,18,IF(L116=8,16,0))))))))+IF(L116&lt;=8,0,IF(L116&lt;=16,13,IF(L116&lt;=24,9,IF(L116&lt;=32,4,0))))-IF(L116&lt;=8,0,IF(L116&lt;=16,(L116-9)*0.34,IF(L116&lt;=24,(L116-17)*0.34,IF(L116&lt;=32,(L116-25)*0.34,0)))),0)+IF(F116="JOŽ",IF(L116=1,85,IF(L116=2,59.5,IF(L116=3,45,IF(L116=4,32.5,IF(L116=5,30,IF(L116=6,27.5,IF(L116=7,25,IF(L116=8,22.5,0))))))))+IF(L116&lt;=8,0,IF(L116&lt;=16,19,IF(L116&lt;=24,13,0)))-IF(L116&lt;=8,0,IF(L116&lt;=16,(L116-9)*0.425,IF(L116&lt;=24,(L116-17)*0.425,0))),0)+IF(F116="JPČ",IF(L116=1,68,IF(L116=2,47.6,IF(L116=3,36,IF(L116=4,26,IF(L116=5,24,IF(L116=6,22,IF(L116=7,20,IF(L116=8,18,0))))))))+IF(L116&lt;=8,0,IF(L116&lt;=16,13,IF(L116&lt;=24,9,0)))-IF(L116&lt;=8,0,IF(L116&lt;=16,(L116-9)*0.34,IF(L116&lt;=24,(L116-17)*0.34,0))),0)+IF(F116="JEČ",IF(L116=1,34,IF(L116=2,26.04,IF(L116=3,20.6,IF(L116=4,12,IF(L116=5,11,IF(L116=6,10,IF(L116=7,9,IF(L116=8,8,0))))))))+IF(L116&lt;=8,0,IF(L116&lt;=16,6,0))-IF(L116&lt;=8,0,IF(L116&lt;=16,(L116-9)*0.17,0)),0)+IF(F116="JEOF",IF(L116=1,34,IF(L116=2,26.04,IF(L116=3,20.6,IF(L116=4,12,IF(L116=5,11,IF(L116=6,10,IF(L116=7,9,IF(L116=8,8,0))))))))+IF(L116&lt;=8,0,IF(L116&lt;=16,6,0))-IF(L116&lt;=8,0,IF(L116&lt;=16,(L116-9)*0.17,0)),0)+IF(F116="JnPČ",IF(L116=1,51,IF(L116=2,35.7,IF(L116=3,27,IF(L116=4,19.5,IF(L116=5,18,IF(L116=6,16.5,IF(L116=7,15,IF(L116=8,13.5,0))))))))+IF(L116&lt;=8,0,IF(L116&lt;=16,10,0))-IF(L116&lt;=8,0,IF(L116&lt;=16,(L116-9)*0.255,0)),0)+IF(F116="JnEČ",IF(L116=1,25.5,IF(L116=2,19.53,IF(L116=3,15.48,IF(L116=4,9,IF(L116=5,8.25,IF(L116=6,7.5,IF(L116=7,6.75,IF(L116=8,6,0))))))))+IF(L116&lt;=8,0,IF(L116&lt;=16,5,0))-IF(L116&lt;=8,0,IF(L116&lt;=16,(L116-9)*0.1275,0)),0)+IF(F116="JčPČ",IF(L116=1,21.25,IF(L116=2,14.5,IF(L116=3,11.5,IF(L116=4,7,IF(L116=5,6.5,IF(L116=6,6,IF(L116=7,5.5,IF(L116=8,5,0))))))))+IF(L116&lt;=8,0,IF(L116&lt;=16,4,0))-IF(L116&lt;=8,0,IF(L116&lt;=16,(L116-9)*0.10625,0)),0)+IF(F116="JčEČ",IF(L116=1,17,IF(L116=2,13.02,IF(L116=3,10.32,IF(L116=4,6,IF(L116=5,5.5,IF(L116=6,5,IF(L116=7,4.5,IF(L116=8,4,0))))))))+IF(L116&lt;=8,0,IF(L116&lt;=16,3,0))-IF(L116&lt;=8,0,IF(L116&lt;=16,(L116-9)*0.085,0)),0)+IF(F116="NEAK",IF(L116=1,11.48,IF(L116=2,8.79,IF(L116=3,6.97,IF(L116=4,4.05,IF(L116=5,3.71,IF(L116=6,3.38,IF(L116=7,3.04,IF(L116=8,2.7,0))))))))+IF(L116&lt;=8,0,IF(L116&lt;=16,2,IF(L116&lt;=24,1.3,0)))-IF(L116&lt;=8,0,IF(L116&lt;=16,(L116-9)*0.0574,IF(L116&lt;=24,(L116-17)*0.0574,0))),0))*IF(L116&lt;4,1,IF(OR(F116="PČ",F116="PŽ",F116="PT"),IF(J116&lt;32,J116/32,1),1))* IF(L116&lt;4,1,IF(OR(F116="EČ",F116="EŽ",F116="JOŽ",F116="JPČ",F116="NEAK"),IF(J116&lt;24,J116/24,1),1))*IF(L116&lt;4,1,IF(OR(F116="PČneol",F116="JEČ",F116="JEOF",F116="JnPČ",F116="JnEČ",F116="JčPČ",F116="JčEČ"),IF(J116&lt;16,J116/16,1),1))*IF(L116&lt;4,1,IF(F116="EČneol",IF(J116&lt;8,J116/8,1),1))</f>
        <v>1.875</v>
      </c>
      <c r="O116" s="52">
        <f t="shared" si="37"/>
        <v>0</v>
      </c>
      <c r="P116" s="53">
        <f t="shared" ref="P116:P124" si="40">IF(O116=0,0,IF(F116="OŽ",IF(L116&gt;47,0,IF(J116&gt;47,(48-L116)*1.836,((48-L116)-(48-J116))*1.836)),0)+IF(F116="PČ",IF(L116&gt;31,0,IF(J116&gt;31,(32-L116)*1.347,((32-L116)-(32-J116))*1.347)),0)+ IF(F116="PČneol",IF(L116&gt;15,0,IF(J116&gt;15,(16-L116)*0.255,((16-L116)-(16-J116))*0.255)),0)+IF(F116="PŽ",IF(L116&gt;31,0,IF(J116&gt;31,(32-L116)*0.255,((32-L116)-(32-J116))*0.255)),0)+IF(F116="EČ",IF(L116&gt;23,0,IF(J116&gt;23,(24-L116)*0.612,((24-L116)-(24-J116))*0.612)),0)+IF(F116="EČneol",IF(L116&gt;7,0,IF(J116&gt;7,(8-L116)*0.204,((8-L116)-(8-J116))*0.204)),0)+IF(F116="EŽ",IF(L116&gt;23,0,IF(J116&gt;23,(24-L116)*0.204,((24-L116)-(24-J116))*0.204)),0)+IF(F116="PT",IF(L116&gt;31,0,IF(J116&gt;31,(32-L116)*0.204,((32-L116)-(32-J116))*0.204)),0)+IF(F116="JOŽ",IF(L116&gt;23,0,IF(J116&gt;23,(24-L116)*0.255,((24-L116)-(24-J116))*0.255)),0)+IF(F116="JPČ",IF(L116&gt;23,0,IF(J116&gt;23,(24-L116)*0.204,((24-L116)-(24-J116))*0.204)),0)+IF(F116="JEČ",IF(L116&gt;15,0,IF(J116&gt;15,(16-L116)*0.102,((16-L116)-(16-J116))*0.102)),0)+IF(F116="JEOF",IF(L116&gt;15,0,IF(J116&gt;15,(16-L116)*0.102,((16-L116)-(16-J116))*0.102)),0)+IF(F116="JnPČ",IF(L116&gt;15,0,IF(J116&gt;15,(16-L116)*0.153,((16-L116)-(16-J116))*0.153)),0)+IF(F116="JnEČ",IF(L116&gt;15,0,IF(J116&gt;15,(16-L116)*0.0765,((16-L116)-(16-J116))*0.0765)),0)+IF(F116="JčPČ",IF(L116&gt;15,0,IF(J116&gt;15,(16-L116)*0.06375,((16-L116)-(16-J116))*0.06375)),0)+IF(F116="JčEČ",IF(L116&gt;15,0,IF(J116&gt;15,(16-L116)*0.051,((16-L116)-(16-J116))*0.051)),0)+IF(F116="NEAK",IF(L116&gt;23,0,IF(J116&gt;23,(24-L116)*0.03444,((24-L116)-(24-J116))*0.03444)),0))</f>
        <v>0</v>
      </c>
      <c r="Q116" s="54">
        <f t="shared" ref="Q116" si="41">IF(ISERROR(P116*100/N116),0,(P116*100/N116))</f>
        <v>0</v>
      </c>
      <c r="R116" s="55">
        <f t="shared" si="38"/>
        <v>0</v>
      </c>
    </row>
    <row r="117" spans="1:18" ht="15" customHeight="1">
      <c r="A117" s="49">
        <v>3</v>
      </c>
      <c r="B117" s="49" t="s">
        <v>145</v>
      </c>
      <c r="C117" s="50" t="s">
        <v>146</v>
      </c>
      <c r="D117" s="49" t="s">
        <v>104</v>
      </c>
      <c r="E117" s="49">
        <v>1</v>
      </c>
      <c r="F117" s="49" t="s">
        <v>147</v>
      </c>
      <c r="G117" s="49">
        <v>1</v>
      </c>
      <c r="H117" s="49" t="s">
        <v>103</v>
      </c>
      <c r="I117" s="49"/>
      <c r="J117" s="49">
        <v>6</v>
      </c>
      <c r="K117" s="49">
        <v>5</v>
      </c>
      <c r="L117" s="49">
        <v>6</v>
      </c>
      <c r="M117" s="49" t="s">
        <v>108</v>
      </c>
      <c r="N117" s="51">
        <f t="shared" si="39"/>
        <v>1.875</v>
      </c>
      <c r="O117" s="52">
        <f t="shared" si="37"/>
        <v>0</v>
      </c>
      <c r="P117" s="53">
        <f t="shared" si="40"/>
        <v>0</v>
      </c>
      <c r="Q117" s="54">
        <f>IF(ISERROR(P117*100/N117),0,(P117*100/N117))</f>
        <v>0</v>
      </c>
      <c r="R117" s="55">
        <f t="shared" si="38"/>
        <v>0</v>
      </c>
    </row>
    <row r="118" spans="1:18" ht="15" customHeight="1">
      <c r="A118" s="49">
        <v>4</v>
      </c>
      <c r="B118" s="49" t="s">
        <v>148</v>
      </c>
      <c r="C118" s="50" t="s">
        <v>118</v>
      </c>
      <c r="D118" s="49" t="s">
        <v>101</v>
      </c>
      <c r="E118" s="49">
        <v>1</v>
      </c>
      <c r="F118" s="49" t="s">
        <v>147</v>
      </c>
      <c r="G118" s="49">
        <v>1</v>
      </c>
      <c r="H118" s="49" t="s">
        <v>103</v>
      </c>
      <c r="I118" s="49"/>
      <c r="J118" s="49">
        <v>7</v>
      </c>
      <c r="K118" s="49">
        <v>6</v>
      </c>
      <c r="L118" s="49">
        <v>6</v>
      </c>
      <c r="M118" s="49" t="s">
        <v>108</v>
      </c>
      <c r="N118" s="51">
        <f t="shared" si="39"/>
        <v>2.1875</v>
      </c>
      <c r="O118" s="52">
        <f t="shared" si="37"/>
        <v>0</v>
      </c>
      <c r="P118" s="53">
        <f t="shared" si="40"/>
        <v>0</v>
      </c>
      <c r="Q118" s="54">
        <f t="shared" ref="Q118:Q124" si="42">IF(ISERROR(P118*100/N118),0,(P118*100/N118))</f>
        <v>0</v>
      </c>
      <c r="R118" s="55">
        <f t="shared" si="38"/>
        <v>0</v>
      </c>
    </row>
    <row r="119" spans="1:18" ht="15" customHeight="1">
      <c r="A119" s="49">
        <v>5</v>
      </c>
      <c r="B119" s="49" t="s">
        <v>148</v>
      </c>
      <c r="C119" s="50" t="s">
        <v>118</v>
      </c>
      <c r="D119" s="49" t="s">
        <v>101</v>
      </c>
      <c r="E119" s="49">
        <v>1</v>
      </c>
      <c r="F119" s="49" t="s">
        <v>147</v>
      </c>
      <c r="G119" s="49">
        <v>1</v>
      </c>
      <c r="H119" s="49" t="s">
        <v>103</v>
      </c>
      <c r="I119" s="49"/>
      <c r="J119" s="49">
        <v>7</v>
      </c>
      <c r="K119" s="49">
        <v>6</v>
      </c>
      <c r="L119" s="49">
        <v>6</v>
      </c>
      <c r="M119" s="49" t="s">
        <v>108</v>
      </c>
      <c r="N119" s="51">
        <f t="shared" si="39"/>
        <v>2.1875</v>
      </c>
      <c r="O119" s="52">
        <f t="shared" si="37"/>
        <v>0</v>
      </c>
      <c r="P119" s="53">
        <f t="shared" si="40"/>
        <v>0</v>
      </c>
      <c r="Q119" s="54">
        <f t="shared" si="42"/>
        <v>0</v>
      </c>
      <c r="R119" s="55">
        <f t="shared" si="38"/>
        <v>0</v>
      </c>
    </row>
    <row r="120" spans="1:18" ht="15" customHeight="1">
      <c r="A120" s="49">
        <v>6</v>
      </c>
      <c r="B120" s="49" t="s">
        <v>148</v>
      </c>
      <c r="C120" s="50" t="s">
        <v>118</v>
      </c>
      <c r="D120" s="49" t="s">
        <v>104</v>
      </c>
      <c r="E120" s="49">
        <v>1</v>
      </c>
      <c r="F120" s="49" t="s">
        <v>147</v>
      </c>
      <c r="G120" s="49">
        <v>1</v>
      </c>
      <c r="H120" s="49" t="s">
        <v>103</v>
      </c>
      <c r="I120" s="49"/>
      <c r="J120" s="49">
        <v>7</v>
      </c>
      <c r="K120" s="49">
        <v>6</v>
      </c>
      <c r="L120" s="49">
        <v>6</v>
      </c>
      <c r="M120" s="49" t="s">
        <v>108</v>
      </c>
      <c r="N120" s="51">
        <f t="shared" si="39"/>
        <v>2.1875</v>
      </c>
      <c r="O120" s="52">
        <f t="shared" si="37"/>
        <v>0</v>
      </c>
      <c r="P120" s="53">
        <f t="shared" si="40"/>
        <v>0</v>
      </c>
      <c r="Q120" s="54">
        <f t="shared" si="42"/>
        <v>0</v>
      </c>
      <c r="R120" s="55">
        <f t="shared" si="38"/>
        <v>0</v>
      </c>
    </row>
    <row r="121" spans="1:18" ht="15" customHeight="1">
      <c r="A121" s="49">
        <v>7</v>
      </c>
      <c r="B121" s="49" t="s">
        <v>149</v>
      </c>
      <c r="C121" s="50" t="s">
        <v>118</v>
      </c>
      <c r="D121" s="49" t="s">
        <v>101</v>
      </c>
      <c r="E121" s="49">
        <v>1</v>
      </c>
      <c r="F121" s="49" t="s">
        <v>147</v>
      </c>
      <c r="G121" s="49">
        <v>1</v>
      </c>
      <c r="H121" s="49" t="s">
        <v>103</v>
      </c>
      <c r="I121" s="49"/>
      <c r="J121" s="49">
        <v>7</v>
      </c>
      <c r="K121" s="49">
        <v>6</v>
      </c>
      <c r="L121" s="49">
        <v>7</v>
      </c>
      <c r="M121" s="49" t="s">
        <v>108</v>
      </c>
      <c r="N121" s="51">
        <f t="shared" si="39"/>
        <v>1.96875</v>
      </c>
      <c r="O121" s="52">
        <f t="shared" si="37"/>
        <v>0</v>
      </c>
      <c r="P121" s="53">
        <f t="shared" si="40"/>
        <v>0</v>
      </c>
      <c r="Q121" s="54">
        <f t="shared" si="42"/>
        <v>0</v>
      </c>
      <c r="R121" s="55">
        <f t="shared" si="38"/>
        <v>0</v>
      </c>
    </row>
    <row r="122" spans="1:18" ht="15" customHeight="1">
      <c r="A122" s="49">
        <v>8</v>
      </c>
      <c r="B122" s="49" t="s">
        <v>149</v>
      </c>
      <c r="C122" s="50" t="s">
        <v>118</v>
      </c>
      <c r="D122" s="49" t="s">
        <v>101</v>
      </c>
      <c r="E122" s="49">
        <v>1</v>
      </c>
      <c r="F122" s="49" t="s">
        <v>147</v>
      </c>
      <c r="G122" s="49">
        <v>1</v>
      </c>
      <c r="H122" s="49" t="s">
        <v>103</v>
      </c>
      <c r="I122" s="49"/>
      <c r="J122" s="49">
        <v>7</v>
      </c>
      <c r="K122" s="49">
        <v>6</v>
      </c>
      <c r="L122" s="49">
        <v>7</v>
      </c>
      <c r="M122" s="49" t="s">
        <v>108</v>
      </c>
      <c r="N122" s="51">
        <f t="shared" si="39"/>
        <v>1.96875</v>
      </c>
      <c r="O122" s="52">
        <f t="shared" si="37"/>
        <v>0</v>
      </c>
      <c r="P122" s="53">
        <f t="shared" si="40"/>
        <v>0</v>
      </c>
      <c r="Q122" s="54">
        <f t="shared" si="42"/>
        <v>0</v>
      </c>
      <c r="R122" s="55">
        <f t="shared" ref="R122:R124" si="43">IF(Q122&lt;=30,O122+P122,O122+O122*0.3)*IF(G122=1,0.4,IF(G122=2,0.75,IF(G122="1 (kas 4 m. 1 k. nerengiamos)",0.52,1)))*IF(D122="olimpinė",1,IF(M122="Ne",0.5,1))*IF(D122="olimpinė",1,IF(J122&lt;8,0,1))*E122*IF(D122="olimpinė",1,IF(K122&lt;16,0,1))*IF(I122&lt;=1,1,1/I122)*IF(OR(A112="Lietuvos lengvosios atletikos federacija",A112="Lietuvos šaudymo sporto sąjunga"),1.01,1)*IF(OR(A112="Lietuvos dviračių sporto federacija",A112="Lietuvos biatlono federacija",A112=" Lietuvos nacionalinė slidinėjimo asociacija"),1.03,1)*IF(OR(A112="Lietuvos baidarių ir kanojų irklavimo federacija",A112="Lietuvos buriuotojų sąjunga",A112="Lietuvos irklavimo federacija"),1.04,1)*IF(OR(A112="Lietuvos aeroklubas",A112="Lietuvos automobilių sporto federacija",A112="Lietuvos motociklų sporto federacija",A112="Lietuvos motorlaivių federacija",A112="Lietuvos žirginio sporto federacija"),1.09,1)</f>
        <v>0</v>
      </c>
    </row>
    <row r="123" spans="1:18" ht="15" customHeight="1">
      <c r="A123" s="49">
        <v>9</v>
      </c>
      <c r="B123" s="49" t="s">
        <v>149</v>
      </c>
      <c r="C123" s="50" t="s">
        <v>118</v>
      </c>
      <c r="D123" s="49" t="s">
        <v>104</v>
      </c>
      <c r="E123" s="49">
        <v>1</v>
      </c>
      <c r="F123" s="49" t="s">
        <v>147</v>
      </c>
      <c r="G123" s="49">
        <v>1</v>
      </c>
      <c r="H123" s="49" t="s">
        <v>103</v>
      </c>
      <c r="I123" s="49"/>
      <c r="J123" s="49">
        <v>7</v>
      </c>
      <c r="K123" s="49">
        <v>6</v>
      </c>
      <c r="L123" s="49">
        <v>7</v>
      </c>
      <c r="M123" s="49" t="s">
        <v>108</v>
      </c>
      <c r="N123" s="51">
        <f>(IF(F123="OŽ",IF(L123=1,612,IF(L123=2,473.76,IF(L123=3,380.16,IF(L123=4,201.6,IF(L123=5,187.2,IF(L123=6,172.8,IF(L123=7,165,IF(L123=8,160,0))))))))+IF(L123&lt;=8,0,IF(L123&lt;=16,153,IF(L123&lt;=24,120,IF(L123&lt;=32,89,IF(L123&lt;=48,58,0)))))-IF(L123&lt;=8,0,IF(L123&lt;=16,(L123-9)*3.06,IF(L123&lt;=24,(L123-17)*3.06,IF(L123&lt;=32,(L123-25)*3.06,IF(L123&lt;=48,(L123-33)*3.06,0))))),0)+IF(F123="PČ",IF(L123=1,449,IF(L123=2,314.6,IF(L123=3,238,IF(L123=4,172,IF(L123=5,159,IF(L123=6,145,IF(L123=7,132,IF(L123=8,119,0))))))))+IF(L123&lt;=8,0,IF(L123&lt;=16,88,IF(L123&lt;=24,55,IF(L123&lt;=32,22,0))))-IF(L123&lt;=8,0,IF(L123&lt;=16,(L123-9)*2.245,IF(L123&lt;=24,(L123-17)*2.245,IF(L123&lt;=32,(L123-25)*2.245,0)))),0)+IF(F123="PČneol",IF(L123=1,85,IF(L123=2,64.61,IF(L123=3,50.76,IF(L123=4,16.25,IF(L123=5,15,IF(L123=6,13.75,IF(L123=7,12.5,IF(L123=8,11.25,0))))))))+IF(L123&lt;=8,0,IF(L123&lt;=16,9,0))-IF(L123&lt;=8,0,IF(L123&lt;=16,(L123-9)*0.425,0)),0)+IF(F123="PŽ",IF(L123=1,85,IF(L123=2,59.5,IF(L123=3,45,IF(L123=4,32.5,IF(L123=5,30,IF(L123=6,27.5,IF(L123=7,25,IF(L123=8,22.5,0))))))))+IF(L123&lt;=8,0,IF(L123&lt;=16,19,IF(L123&lt;=24,13,IF(L123&lt;=32,8,0))))-IF(L123&lt;=8,0,IF(L123&lt;=16,(L123-9)*0.425,IF(L123&lt;=24,(L123-17)*0.425,IF(L123&lt;=32,(L123-25)*0.425,0)))),0)+IF(F123="EČ",IF(L123=1,204,IF(L123=2,156.24,IF(L123=3,123.84,IF(L123=4,72,IF(L123=5,66,IF(L123=6,60,IF(L123=7,54,IF(L123=8,48,0))))))))+IF(L123&lt;=8,0,IF(L123&lt;=16,40,IF(L123&lt;=24,25,0)))-IF(L123&lt;=8,0,IF(L123&lt;=16,(L123-9)*1.02,IF(L123&lt;=24,(L123-17)*1.02,0))),0)+IF(F123="EČneol",IF(L123=1,68,IF(L123=2,51.69,IF(L123=3,40.61,IF(L123=4,13,IF(L123=5,12,IF(L123=6,11,IF(L123=7,10,IF(L123=8,9,0)))))))))+IF(F123="EŽ",IF(L123=1,68,IF(L123=2,47.6,IF(L123=3,36,IF(L123=4,18,IF(L123=5,16.5,IF(L123=6,15,IF(L123=7,13.5,IF(L123=8,12,0))))))))+IF(L123&lt;=8,0,IF(L123&lt;=16,10,IF(L123&lt;=24,6,0)))-IF(L123&lt;=8,0,IF(L123&lt;=16,(L123-9)*0.34,IF(L123&lt;=24,(L123-17)*0.34,0))),0)+IF(F123="PT",IF(L123=1,68,IF(L123=2,52.08,IF(L123=3,41.28,IF(L123=4,24,IF(L123=5,22,IF(L123=6,20,IF(L123=7,18,IF(L123=8,16,0))))))))+IF(L123&lt;=8,0,IF(L123&lt;=16,13,IF(L123&lt;=24,9,IF(L123&lt;=32,4,0))))-IF(L123&lt;=8,0,IF(L123&lt;=16,(L123-9)*0.34,IF(L123&lt;=24,(L123-17)*0.34,IF(L123&lt;=32,(L123-25)*0.34,0)))),0)+IF(F123="JOŽ",IF(L123=1,85,IF(L123=2,59.5,IF(L123=3,45,IF(L123=4,32.5,IF(L123=5,30,IF(L123=6,27.5,IF(L123=7,25,IF(L123=8,22.5,0))))))))+IF(L123&lt;=8,0,IF(L123&lt;=16,19,IF(L123&lt;=24,13,0)))-IF(L123&lt;=8,0,IF(L123&lt;=16,(L123-9)*0.425,IF(L123&lt;=24,(L123-17)*0.425,0))),0)+IF(F123="JPČ",IF(L123=1,68,IF(L123=2,47.6,IF(L123=3,36,IF(L123=4,26,IF(L123=5,24,IF(L123=6,22,IF(L123=7,20,IF(L123=8,18,0))))))))+IF(L123&lt;=8,0,IF(L123&lt;=16,13,IF(L123&lt;=24,9,0)))-IF(L123&lt;=8,0,IF(L123&lt;=16,(L123-9)*0.34,IF(L123&lt;=24,(L123-17)*0.34,0))),0)+IF(F123="JEČ",IF(L123=1,34,IF(L123=2,26.04,IF(L123=3,20.6,IF(L123=4,12,IF(L123=5,11,IF(L123=6,10,IF(L123=7,9,IF(L123=8,8,0))))))))+IF(L123&lt;=8,0,IF(L123&lt;=16,6,0))-IF(L123&lt;=8,0,IF(L123&lt;=16,(L123-9)*0.17,0)),0)+IF(F123="JEOF",IF(L123=1,34,IF(L123=2,26.04,IF(L123=3,20.6,IF(L123=4,12,IF(L123=5,11,IF(L123=6,10,IF(L123=7,9,IF(L123=8,8,0))))))))+IF(L123&lt;=8,0,IF(L123&lt;=16,6,0))-IF(L123&lt;=8,0,IF(L123&lt;=16,(L123-9)*0.17,0)),0)+IF(F123="JnPČ",IF(L123=1,51,IF(L123=2,35.7,IF(L123=3,27,IF(L123=4,19.5,IF(L123=5,18,IF(L123=6,16.5,IF(L123=7,15,IF(L123=8,13.5,0))))))))+IF(L123&lt;=8,0,IF(L123&lt;=16,10,0))-IF(L123&lt;=8,0,IF(L123&lt;=16,(L123-9)*0.255,0)),0)+IF(F123="JnEČ",IF(L123=1,25.5,IF(L123=2,19.53,IF(L123=3,15.48,IF(L123=4,9,IF(L123=5,8.25,IF(L123=6,7.5,IF(L123=7,6.75,IF(L123=8,6,0))))))))+IF(L123&lt;=8,0,IF(L123&lt;=16,5,0))-IF(L123&lt;=8,0,IF(L123&lt;=16,(L123-9)*0.1275,0)),0)+IF(F123="JčPČ",IF(L123=1,21.25,IF(L123=2,14.5,IF(L123=3,11.5,IF(L123=4,7,IF(L123=5,6.5,IF(L123=6,6,IF(L123=7,5.5,IF(L123=8,5,0))))))))+IF(L123&lt;=8,0,IF(L123&lt;=16,4,0))-IF(L123&lt;=8,0,IF(L123&lt;=16,(L123-9)*0.10625,0)),0)+IF(F123="JčEČ",IF(L123=1,17,IF(L123=2,13.02,IF(L123=3,10.32,IF(L123=4,6,IF(L123=5,5.5,IF(L123=6,5,IF(L123=7,4.5,IF(L123=8,4,0))))))))+IF(L123&lt;=8,0,IF(L123&lt;=16,3,0))-IF(L123&lt;=8,0,IF(L123&lt;=16,(L123-9)*0.085,0)),0)+IF(F123="NEAK",IF(L123=1,11.48,IF(L123=2,8.79,IF(L123=3,6.97,IF(L123=4,4.05,IF(L123=5,3.71,IF(L123=6,3.38,IF(L123=7,3.04,IF(L123=8,2.7,0))))))))+IF(L123&lt;=8,0,IF(L123&lt;=16,2,IF(L123&lt;=24,1.3,0)))-IF(L123&lt;=8,0,IF(L123&lt;=16,(L123-9)*0.0574,IF(L123&lt;=24,(L123-17)*0.0574,0))),0))*IF(L123&lt;4,1,IF(OR(F123="PČ",F123="PŽ",F123="PT"),IF(J123&lt;32,J123/32,1),1))* IF(L123&lt;4,1,IF(OR(F123="EČ",F123="EŽ",F123="JOŽ",F123="JPČ",F123="NEAK"),IF(J123&lt;24,J123/24,1),1))*IF(L123&lt;4,1,IF(OR(F123="PČneol",F123="JEČ",F123="JEOF",F123="JnPČ",F123="JnEČ",F123="JčPČ",F123="JčEČ"),IF(J123&lt;16,J123/16,1),1))*IF(L123&lt;4,1,IF(F123="EČneol",IF(J123&lt;8,J123/8,1),1))</f>
        <v>1.96875</v>
      </c>
      <c r="O123" s="52">
        <f t="shared" si="37"/>
        <v>0</v>
      </c>
      <c r="P123" s="53">
        <f t="shared" si="40"/>
        <v>0</v>
      </c>
      <c r="Q123" s="54">
        <f t="shared" si="42"/>
        <v>0</v>
      </c>
      <c r="R123" s="55">
        <f t="shared" si="43"/>
        <v>0</v>
      </c>
    </row>
    <row r="124" spans="1:18" ht="15" hidden="1" customHeight="1">
      <c r="A124" s="49">
        <v>10</v>
      </c>
      <c r="B124" s="49"/>
      <c r="C124" s="50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51">
        <f t="shared" ref="N124" si="44">(IF(F124="OŽ",IF(L124=1,612,IF(L124=2,473.76,IF(L124=3,380.16,IF(L124=4,201.6,IF(L124=5,187.2,IF(L124=6,172.8,IF(L124=7,165,IF(L124=8,160,0))))))))+IF(L124&lt;=8,0,IF(L124&lt;=16,153,IF(L124&lt;=24,120,IF(L124&lt;=32,89,IF(L124&lt;=48,58,0)))))-IF(L124&lt;=8,0,IF(L124&lt;=16,(L124-9)*3.06,IF(L124&lt;=24,(L124-17)*3.06,IF(L124&lt;=32,(L124-25)*3.06,IF(L124&lt;=48,(L124-33)*3.06,0))))),0)+IF(F124="PČ",IF(L124=1,449,IF(L124=2,314.6,IF(L124=3,238,IF(L124=4,172,IF(L124=5,159,IF(L124=6,145,IF(L124=7,132,IF(L124=8,119,0))))))))+IF(L124&lt;=8,0,IF(L124&lt;=16,88,IF(L124&lt;=24,55,IF(L124&lt;=32,22,0))))-IF(L124&lt;=8,0,IF(L124&lt;=16,(L124-9)*2.245,IF(L124&lt;=24,(L124-17)*2.245,IF(L124&lt;=32,(L124-25)*2.245,0)))),0)+IF(F124="PČneol",IF(L124=1,85,IF(L124=2,64.61,IF(L124=3,50.76,IF(L124=4,16.25,IF(L124=5,15,IF(L124=6,13.75,IF(L124=7,12.5,IF(L124=8,11.25,0))))))))+IF(L124&lt;=8,0,IF(L124&lt;=16,9,0))-IF(L124&lt;=8,0,IF(L124&lt;=16,(L124-9)*0.425,0)),0)+IF(F124="PŽ",IF(L124=1,85,IF(L124=2,59.5,IF(L124=3,45,IF(L124=4,32.5,IF(L124=5,30,IF(L124=6,27.5,IF(L124=7,25,IF(L124=8,22.5,0))))))))+IF(L124&lt;=8,0,IF(L124&lt;=16,19,IF(L124&lt;=24,13,IF(L124&lt;=32,8,0))))-IF(L124&lt;=8,0,IF(L124&lt;=16,(L124-9)*0.425,IF(L124&lt;=24,(L124-17)*0.425,IF(L124&lt;=32,(L124-25)*0.425,0)))),0)+IF(F124="EČ",IF(L124=1,204,IF(L124=2,156.24,IF(L124=3,123.84,IF(L124=4,72,IF(L124=5,66,IF(L124=6,60,IF(L124=7,54,IF(L124=8,48,0))))))))+IF(L124&lt;=8,0,IF(L124&lt;=16,40,IF(L124&lt;=24,25,0)))-IF(L124&lt;=8,0,IF(L124&lt;=16,(L124-9)*1.02,IF(L124&lt;=24,(L124-17)*1.02,0))),0)+IF(F124="EČneol",IF(L124=1,68,IF(L124=2,51.69,IF(L124=3,40.61,IF(L124=4,13,IF(L124=5,12,IF(L124=6,11,IF(L124=7,10,IF(L124=8,9,0)))))))))+IF(F124="EŽ",IF(L124=1,68,IF(L124=2,47.6,IF(L124=3,36,IF(L124=4,18,IF(L124=5,16.5,IF(L124=6,15,IF(L124=7,13.5,IF(L124=8,12,0))))))))+IF(L124&lt;=8,0,IF(L124&lt;=16,10,IF(L124&lt;=24,6,0)))-IF(L124&lt;=8,0,IF(L124&lt;=16,(L124-9)*0.34,IF(L124&lt;=24,(L124-17)*0.34,0))),0)+IF(F124="PT",IF(L124=1,68,IF(L124=2,52.08,IF(L124=3,41.28,IF(L124=4,24,IF(L124=5,22,IF(L124=6,20,IF(L124=7,18,IF(L124=8,16,0))))))))+IF(L124&lt;=8,0,IF(L124&lt;=16,13,IF(L124&lt;=24,9,IF(L124&lt;=32,4,0))))-IF(L124&lt;=8,0,IF(L124&lt;=16,(L124-9)*0.34,IF(L124&lt;=24,(L124-17)*0.34,IF(L124&lt;=32,(L124-25)*0.34,0)))),0)+IF(F124="JOŽ",IF(L124=1,85,IF(L124=2,59.5,IF(L124=3,45,IF(L124=4,32.5,IF(L124=5,30,IF(L124=6,27.5,IF(L124=7,25,IF(L124=8,22.5,0))))))))+IF(L124&lt;=8,0,IF(L124&lt;=16,19,IF(L124&lt;=24,13,0)))-IF(L124&lt;=8,0,IF(L124&lt;=16,(L124-9)*0.425,IF(L124&lt;=24,(L124-17)*0.425,0))),0)+IF(F124="JPČ",IF(L124=1,68,IF(L124=2,47.6,IF(L124=3,36,IF(L124=4,26,IF(L124=5,24,IF(L124=6,22,IF(L124=7,20,IF(L124=8,18,0))))))))+IF(L124&lt;=8,0,IF(L124&lt;=16,13,IF(L124&lt;=24,9,0)))-IF(L124&lt;=8,0,IF(L124&lt;=16,(L124-9)*0.34,IF(L124&lt;=24,(L124-17)*0.34,0))),0)+IF(F124="JEČ",IF(L124=1,34,IF(L124=2,26.04,IF(L124=3,20.6,IF(L124=4,12,IF(L124=5,11,IF(L124=6,10,IF(L124=7,9,IF(L124=8,8,0))))))))+IF(L124&lt;=8,0,IF(L124&lt;=16,6,0))-IF(L124&lt;=8,0,IF(L124&lt;=16,(L124-9)*0.17,0)),0)+IF(F124="JEOF",IF(L124=1,34,IF(L124=2,26.04,IF(L124=3,20.6,IF(L124=4,12,IF(L124=5,11,IF(L124=6,10,IF(L124=7,9,IF(L124=8,8,0))))))))+IF(L124&lt;=8,0,IF(L124&lt;=16,6,0))-IF(L124&lt;=8,0,IF(L124&lt;=16,(L124-9)*0.17,0)),0)+IF(F124="JnPČ",IF(L124=1,51,IF(L124=2,35.7,IF(L124=3,27,IF(L124=4,19.5,IF(L124=5,18,IF(L124=6,16.5,IF(L124=7,15,IF(L124=8,13.5,0))))))))+IF(L124&lt;=8,0,IF(L124&lt;=16,10,0))-IF(L124&lt;=8,0,IF(L124&lt;=16,(L124-9)*0.255,0)),0)+IF(F124="JnEČ",IF(L124=1,25.5,IF(L124=2,19.53,IF(L124=3,15.48,IF(L124=4,9,IF(L124=5,8.25,IF(L124=6,7.5,IF(L124=7,6.75,IF(L124=8,6,0))))))))+IF(L124&lt;=8,0,IF(L124&lt;=16,5,0))-IF(L124&lt;=8,0,IF(L124&lt;=16,(L124-9)*0.1275,0)),0)+IF(F124="JčPČ",IF(L124=1,21.25,IF(L124=2,14.5,IF(L124=3,11.5,IF(L124=4,7,IF(L124=5,6.5,IF(L124=6,6,IF(L124=7,5.5,IF(L124=8,5,0))))))))+IF(L124&lt;=8,0,IF(L124&lt;=16,4,0))-IF(L124&lt;=8,0,IF(L124&lt;=16,(L124-9)*0.10625,0)),0)+IF(F124="JčEČ",IF(L124=1,17,IF(L124=2,13.02,IF(L124=3,10.32,IF(L124=4,6,IF(L124=5,5.5,IF(L124=6,5,IF(L124=7,4.5,IF(L124=8,4,0))))))))+IF(L124&lt;=8,0,IF(L124&lt;=16,3,0))-IF(L124&lt;=8,0,IF(L124&lt;=16,(L124-9)*0.085,0)),0)+IF(F124="NEAK",IF(L124=1,11.48,IF(L124=2,8.79,IF(L124=3,6.97,IF(L124=4,4.05,IF(L124=5,3.71,IF(L124=6,3.38,IF(L124=7,3.04,IF(L124=8,2.7,0))))))))+IF(L124&lt;=8,0,IF(L124&lt;=16,2,IF(L124&lt;=24,1.3,0)))-IF(L124&lt;=8,0,IF(L124&lt;=16,(L124-9)*0.0574,IF(L124&lt;=24,(L124-17)*0.0574,0))),0))*IF(L124&lt;4,1,IF(OR(F124="PČ",F124="PŽ",F124="PT"),IF(J124&lt;32,J124/32,1),1))* IF(L124&lt;4,1,IF(OR(F124="EČ",F124="EŽ",F124="JOŽ",F124="JPČ",F124="NEAK"),IF(J124&lt;24,J124/24,1),1))*IF(L124&lt;4,1,IF(OR(F124="PČneol",F124="JEČ",F124="JEOF",F124="JnPČ",F124="JnEČ",F124="JčPČ",F124="JčEČ"),IF(J124&lt;16,J124/16,1),1))*IF(L124&lt;4,1,IF(F124="EČneol",IF(J124&lt;8,J124/8,1),1))</f>
        <v>0</v>
      </c>
      <c r="O124" s="52">
        <f t="shared" si="37"/>
        <v>0</v>
      </c>
      <c r="P124" s="53">
        <f t="shared" si="40"/>
        <v>0</v>
      </c>
      <c r="Q124" s="54">
        <f t="shared" si="42"/>
        <v>0</v>
      </c>
      <c r="R124" s="55">
        <f t="shared" si="43"/>
        <v>0</v>
      </c>
    </row>
    <row r="125" spans="1:18" ht="15" customHeight="1">
      <c r="A125" s="102" t="s">
        <v>3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4"/>
      <c r="R125" s="55">
        <f>SUM(R115:R124)</f>
        <v>0</v>
      </c>
    </row>
    <row r="126" spans="1:18" ht="15" customHeight="1">
      <c r="A126" s="105" t="s">
        <v>150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48"/>
    </row>
    <row r="127" spans="1:18" ht="15" customHeight="1">
      <c r="A127" s="105" t="s">
        <v>1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48"/>
    </row>
    <row r="128" spans="1:18" ht="15" customHeight="1">
      <c r="A128" s="105" t="s">
        <v>153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48"/>
    </row>
    <row r="129" spans="1:18" ht="15" customHeight="1">
      <c r="A129" s="49">
        <v>1</v>
      </c>
      <c r="B129" s="49" t="s">
        <v>154</v>
      </c>
      <c r="C129" s="50" t="s">
        <v>115</v>
      </c>
      <c r="D129" s="49" t="s">
        <v>101</v>
      </c>
      <c r="E129" s="49">
        <v>1</v>
      </c>
      <c r="F129" s="49" t="s">
        <v>113</v>
      </c>
      <c r="G129" s="49">
        <v>1</v>
      </c>
      <c r="H129" s="49" t="s">
        <v>103</v>
      </c>
      <c r="I129" s="49"/>
      <c r="J129" s="49">
        <v>10</v>
      </c>
      <c r="K129" s="49">
        <v>9</v>
      </c>
      <c r="L129" s="49">
        <v>10</v>
      </c>
      <c r="M129" s="49" t="s">
        <v>108</v>
      </c>
      <c r="N129" s="51">
        <f>(IF(F129="OŽ",IF(L129=1,612,IF(L129=2,473.76,IF(L129=3,380.16,IF(L129=4,201.6,IF(L129=5,187.2,IF(L129=6,172.8,IF(L129=7,165,IF(L129=8,160,0))))))))+IF(L129&lt;=8,0,IF(L129&lt;=16,153,IF(L129&lt;=24,120,IF(L129&lt;=32,89,IF(L129&lt;=48,58,0)))))-IF(L129&lt;=8,0,IF(L129&lt;=16,(L129-9)*3.06,IF(L129&lt;=24,(L129-17)*3.06,IF(L129&lt;=32,(L129-25)*3.06,IF(L129&lt;=48,(L129-33)*3.06,0))))),0)+IF(F129="PČ",IF(L129=1,449,IF(L129=2,314.6,IF(L129=3,238,IF(L129=4,172,IF(L129=5,159,IF(L129=6,145,IF(L129=7,132,IF(L129=8,119,0))))))))+IF(L129&lt;=8,0,IF(L129&lt;=16,88,IF(L129&lt;=24,55,IF(L129&lt;=32,22,0))))-IF(L129&lt;=8,0,IF(L129&lt;=16,(L129-9)*2.245,IF(L129&lt;=24,(L129-17)*2.245,IF(L129&lt;=32,(L129-25)*2.245,0)))),0)+IF(F129="PČneol",IF(L129=1,85,IF(L129=2,64.61,IF(L129=3,50.76,IF(L129=4,16.25,IF(L129=5,15,IF(L129=6,13.75,IF(L129=7,12.5,IF(L129=8,11.25,0))))))))+IF(L129&lt;=8,0,IF(L129&lt;=16,9,0))-IF(L129&lt;=8,0,IF(L129&lt;=16,(L129-9)*0.425,0)),0)+IF(F129="PŽ",IF(L129=1,85,IF(L129=2,59.5,IF(L129=3,45,IF(L129=4,32.5,IF(L129=5,30,IF(L129=6,27.5,IF(L129=7,25,IF(L129=8,22.5,0))))))))+IF(L129&lt;=8,0,IF(L129&lt;=16,19,IF(L129&lt;=24,13,IF(L129&lt;=32,8,0))))-IF(L129&lt;=8,0,IF(L129&lt;=16,(L129-9)*0.425,IF(L129&lt;=24,(L129-17)*0.425,IF(L129&lt;=32,(L129-25)*0.425,0)))),0)+IF(F129="EČ",IF(L129=1,204,IF(L129=2,156.24,IF(L129=3,123.84,IF(L129=4,72,IF(L129=5,66,IF(L129=6,60,IF(L129=7,54,IF(L129=8,48,0))))))))+IF(L129&lt;=8,0,IF(L129&lt;=16,40,IF(L129&lt;=24,25,0)))-IF(L129&lt;=8,0,IF(L129&lt;=16,(L129-9)*1.02,IF(L129&lt;=24,(L129-17)*1.02,0))),0)+IF(F129="EČneol",IF(L129=1,68,IF(L129=2,51.69,IF(L129=3,40.61,IF(L129=4,13,IF(L129=5,12,IF(L129=6,11,IF(L129=7,10,IF(L129=8,9,0)))))))))+IF(F129="EŽ",IF(L129=1,68,IF(L129=2,47.6,IF(L129=3,36,IF(L129=4,18,IF(L129=5,16.5,IF(L129=6,15,IF(L129=7,13.5,IF(L129=8,12,0))))))))+IF(L129&lt;=8,0,IF(L129&lt;=16,10,IF(L129&lt;=24,6,0)))-IF(L129&lt;=8,0,IF(L129&lt;=16,(L129-9)*0.34,IF(L129&lt;=24,(L129-17)*0.34,0))),0)+IF(F129="PT",IF(L129=1,68,IF(L129=2,52.08,IF(L129=3,41.28,IF(L129=4,24,IF(L129=5,22,IF(L129=6,20,IF(L129=7,18,IF(L129=8,16,0))))))))+IF(L129&lt;=8,0,IF(L129&lt;=16,13,IF(L129&lt;=24,9,IF(L129&lt;=32,4,0))))-IF(L129&lt;=8,0,IF(L129&lt;=16,(L129-9)*0.34,IF(L129&lt;=24,(L129-17)*0.34,IF(L129&lt;=32,(L129-25)*0.34,0)))),0)+IF(F129="JOŽ",IF(L129=1,85,IF(L129=2,59.5,IF(L129=3,45,IF(L129=4,32.5,IF(L129=5,30,IF(L129=6,27.5,IF(L129=7,25,IF(L129=8,22.5,0))))))))+IF(L129&lt;=8,0,IF(L129&lt;=16,19,IF(L129&lt;=24,13,0)))-IF(L129&lt;=8,0,IF(L129&lt;=16,(L129-9)*0.425,IF(L129&lt;=24,(L129-17)*0.425,0))),0)+IF(F129="JPČ",IF(L129=1,68,IF(L129=2,47.6,IF(L129=3,36,IF(L129=4,26,IF(L129=5,24,IF(L129=6,22,IF(L129=7,20,IF(L129=8,18,0))))))))+IF(L129&lt;=8,0,IF(L129&lt;=16,13,IF(L129&lt;=24,9,0)))-IF(L129&lt;=8,0,IF(L129&lt;=16,(L129-9)*0.34,IF(L129&lt;=24,(L129-17)*0.34,0))),0)+IF(F129="JEČ",IF(L129=1,34,IF(L129=2,26.04,IF(L129=3,20.6,IF(L129=4,12,IF(L129=5,11,IF(L129=6,10,IF(L129=7,9,IF(L129=8,8,0))))))))+IF(L129&lt;=8,0,IF(L129&lt;=16,6,0))-IF(L129&lt;=8,0,IF(L129&lt;=16,(L129-9)*0.17,0)),0)+IF(F129="JEOF",IF(L129=1,34,IF(L129=2,26.04,IF(L129=3,20.6,IF(L129=4,12,IF(L129=5,11,IF(L129=6,10,IF(L129=7,9,IF(L129=8,8,0))))))))+IF(L129&lt;=8,0,IF(L129&lt;=16,6,0))-IF(L129&lt;=8,0,IF(L129&lt;=16,(L129-9)*0.17,0)),0)+IF(F129="JnPČ",IF(L129=1,51,IF(L129=2,35.7,IF(L129=3,27,IF(L129=4,19.5,IF(L129=5,18,IF(L129=6,16.5,IF(L129=7,15,IF(L129=8,13.5,0))))))))+IF(L129&lt;=8,0,IF(L129&lt;=16,10,0))-IF(L129&lt;=8,0,IF(L129&lt;=16,(L129-9)*0.255,0)),0)+IF(F129="JnEČ",IF(L129=1,25.5,IF(L129=2,19.53,IF(L129=3,15.48,IF(L129=4,9,IF(L129=5,8.25,IF(L129=6,7.5,IF(L129=7,6.75,IF(L129=8,6,0))))))))+IF(L129&lt;=8,0,IF(L129&lt;=16,5,0))-IF(L129&lt;=8,0,IF(L129&lt;=16,(L129-9)*0.1275,0)),0)+IF(F129="JčPČ",IF(L129=1,21.25,IF(L129=2,14.5,IF(L129=3,11.5,IF(L129=4,7,IF(L129=5,6.5,IF(L129=6,6,IF(L129=7,5.5,IF(L129=8,5,0))))))))+IF(L129&lt;=8,0,IF(L129&lt;=16,4,0))-IF(L129&lt;=8,0,IF(L129&lt;=16,(L129-9)*0.10625,0)),0)+IF(F129="JčEČ",IF(L129=1,17,IF(L129=2,13.02,IF(L129=3,10.32,IF(L129=4,6,IF(L129=5,5.5,IF(L129=6,5,IF(L129=7,4.5,IF(L129=8,4,0))))))))+IF(L129&lt;=8,0,IF(L129&lt;=16,3,0))-IF(L129&lt;=8,0,IF(L129&lt;=16,(L129-9)*0.085,0)),0)+IF(F129="NEAK",IF(L129=1,11.48,IF(L129=2,8.79,IF(L129=3,6.97,IF(L129=4,4.05,IF(L129=5,3.71,IF(L129=6,3.38,IF(L129=7,3.04,IF(L129=8,2.7,0))))))))+IF(L129&lt;=8,0,IF(L129&lt;=16,2,IF(L129&lt;=24,1.3,0)))-IF(L129&lt;=8,0,IF(L129&lt;=16,(L129-9)*0.0574,IF(L129&lt;=24,(L129-17)*0.0574,0))),0))*IF(L129&lt;4,1,IF(OR(F129="PČ",F129="PŽ",F129="PT"),IF(J129&lt;32,J129/32,1),1))* IF(L129&lt;4,1,IF(OR(F129="EČ",F129="EŽ",F129="JOŽ",F129="JPČ",F129="NEAK"),IF(J129&lt;24,J129/24,1),1))*IF(L129&lt;4,1,IF(OR(F129="PČneol",F129="JEČ",F129="JEOF",F129="JnPČ",F129="JnEČ",F129="JčPČ",F129="JčEČ"),IF(J129&lt;16,J129/16,1),1))*IF(L129&lt;4,1,IF(F129="EČneol",IF(J129&lt;8,J129/8,1),1))</f>
        <v>3.0453124999999996</v>
      </c>
      <c r="O129" s="52">
        <f t="shared" ref="O129:O138" si="45">IF(F129="OŽ",N129,IF(H129="Ne",IF(J129*0.3&lt;=J129-L129,N129,0),IF(J129*0.1&lt;=J129-L129,N129,0)))</f>
        <v>0</v>
      </c>
      <c r="P129" s="53">
        <f>IF(O129=0,0,IF(F129="OŽ",IF(L129&gt;47,0,IF(J129&gt;47,(48-L129)*1.836,((48-L129)-(48-J129))*1.836)),0)+IF(F129="PČ",IF(L129&gt;31,0,IF(J129&gt;31,(32-L129)*1.347,((32-L129)-(32-J129))*1.347)),0)+ IF(F129="PČneol",IF(L129&gt;15,0,IF(J129&gt;15,(16-L129)*0.255,((16-L129)-(16-J129))*0.255)),0)+IF(F129="PŽ",IF(L129&gt;31,0,IF(J129&gt;31,(32-L129)*0.255,((32-L129)-(32-J129))*0.255)),0)+IF(F129="EČ",IF(L129&gt;23,0,IF(J129&gt;23,(24-L129)*0.612,((24-L129)-(24-J129))*0.612)),0)+IF(F129="EČneol",IF(L129&gt;7,0,IF(J129&gt;7,(8-L129)*0.204,((8-L129)-(8-J129))*0.204)),0)+IF(F129="EŽ",IF(L129&gt;23,0,IF(J129&gt;23,(24-L129)*0.204,((24-L129)-(24-J129))*0.204)),0)+IF(F129="PT",IF(L129&gt;31,0,IF(J129&gt;31,(32-L129)*0.204,((32-L129)-(32-J129))*0.204)),0)+IF(F129="JOŽ",IF(L129&gt;23,0,IF(J129&gt;23,(24-L129)*0.255,((24-L129)-(24-J129))*0.255)),0)+IF(F129="JPČ",IF(L129&gt;23,0,IF(J129&gt;23,(24-L129)*0.204,((24-L129)-(24-J129))*0.204)),0)+IF(F129="JEČ",IF(L129&gt;15,0,IF(J129&gt;15,(16-L129)*0.102,((16-L129)-(16-J129))*0.102)),0)+IF(F129="JEOF",IF(L129&gt;15,0,IF(J129&gt;15,(16-L129)*0.102,((16-L129)-(16-J129))*0.102)),0)+IF(F129="JnPČ",IF(L129&gt;15,0,IF(J129&gt;15,(16-L129)*0.153,((16-L129)-(16-J129))*0.153)),0)+IF(F129="JnEČ",IF(L129&gt;15,0,IF(J129&gt;15,(16-L129)*0.0765,((16-L129)-(16-J129))*0.0765)),0)+IF(F129="JčPČ",IF(L129&gt;15,0,IF(J129&gt;15,(16-L129)*0.06375,((16-L129)-(16-J129))*0.06375)),0)+IF(F129="JčEČ",IF(L129&gt;15,0,IF(J129&gt;15,(16-L129)*0.051,((16-L129)-(16-J129))*0.051)),0)+IF(F129="NEAK",IF(L129&gt;23,0,IF(J129&gt;23,(24-L129)*0.03444,((24-L129)-(24-J129))*0.03444)),0))</f>
        <v>0</v>
      </c>
      <c r="Q129" s="54">
        <f>IF(ISERROR(P129*100/N129),0,(P129*100/N129))</f>
        <v>0</v>
      </c>
      <c r="R129" s="55">
        <f t="shared" ref="R129:R135" si="46">IF(Q129&lt;=30,O129+P129,O129+O129*0.3)*IF(G129=1,0.4,IF(G129=2,0.75,IF(G129="1 (kas 4 m. 1 k. nerengiamos)",0.52,1)))*IF(D129="olimpinė",1,IF(M129="Ne",0.5,1))*IF(D129="olimpinė",1,IF(J129&lt;8,0,1))*E129*IF(D129="olimpinė",1,IF(K129&lt;16,0,1))*IF(I129&lt;=1,1,1/I129)*IF(OR(A16="Lietuvos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30" spans="1:18" ht="15" customHeight="1">
      <c r="A130" s="49">
        <v>2</v>
      </c>
      <c r="B130" s="49" t="s">
        <v>154</v>
      </c>
      <c r="C130" s="50" t="s">
        <v>115</v>
      </c>
      <c r="D130" s="49" t="s">
        <v>101</v>
      </c>
      <c r="E130" s="49">
        <v>1</v>
      </c>
      <c r="F130" s="49" t="s">
        <v>113</v>
      </c>
      <c r="G130" s="49">
        <v>1</v>
      </c>
      <c r="H130" s="49" t="s">
        <v>103</v>
      </c>
      <c r="I130" s="49"/>
      <c r="J130" s="49">
        <v>10</v>
      </c>
      <c r="K130" s="49">
        <v>9</v>
      </c>
      <c r="L130" s="49">
        <v>10</v>
      </c>
      <c r="M130" s="49" t="s">
        <v>108</v>
      </c>
      <c r="N130" s="51">
        <f t="shared" ref="N130:N136" si="47">(IF(F130="OŽ",IF(L130=1,612,IF(L130=2,473.76,IF(L130=3,380.16,IF(L130=4,201.6,IF(L130=5,187.2,IF(L130=6,172.8,IF(L130=7,165,IF(L130=8,160,0))))))))+IF(L130&lt;=8,0,IF(L130&lt;=16,153,IF(L130&lt;=24,120,IF(L130&lt;=32,89,IF(L130&lt;=48,58,0)))))-IF(L130&lt;=8,0,IF(L130&lt;=16,(L130-9)*3.06,IF(L130&lt;=24,(L130-17)*3.06,IF(L130&lt;=32,(L130-25)*3.06,IF(L130&lt;=48,(L130-33)*3.06,0))))),0)+IF(F130="PČ",IF(L130=1,449,IF(L130=2,314.6,IF(L130=3,238,IF(L130=4,172,IF(L130=5,159,IF(L130=6,145,IF(L130=7,132,IF(L130=8,119,0))))))))+IF(L130&lt;=8,0,IF(L130&lt;=16,88,IF(L130&lt;=24,55,IF(L130&lt;=32,22,0))))-IF(L130&lt;=8,0,IF(L130&lt;=16,(L130-9)*2.245,IF(L130&lt;=24,(L130-17)*2.245,IF(L130&lt;=32,(L130-25)*2.245,0)))),0)+IF(F130="PČneol",IF(L130=1,85,IF(L130=2,64.61,IF(L130=3,50.76,IF(L130=4,16.25,IF(L130=5,15,IF(L130=6,13.75,IF(L130=7,12.5,IF(L130=8,11.25,0))))))))+IF(L130&lt;=8,0,IF(L130&lt;=16,9,0))-IF(L130&lt;=8,0,IF(L130&lt;=16,(L130-9)*0.425,0)),0)+IF(F130="PŽ",IF(L130=1,85,IF(L130=2,59.5,IF(L130=3,45,IF(L130=4,32.5,IF(L130=5,30,IF(L130=6,27.5,IF(L130=7,25,IF(L130=8,22.5,0))))))))+IF(L130&lt;=8,0,IF(L130&lt;=16,19,IF(L130&lt;=24,13,IF(L130&lt;=32,8,0))))-IF(L130&lt;=8,0,IF(L130&lt;=16,(L130-9)*0.425,IF(L130&lt;=24,(L130-17)*0.425,IF(L130&lt;=32,(L130-25)*0.425,0)))),0)+IF(F130="EČ",IF(L130=1,204,IF(L130=2,156.24,IF(L130=3,123.84,IF(L130=4,72,IF(L130=5,66,IF(L130=6,60,IF(L130=7,54,IF(L130=8,48,0))))))))+IF(L130&lt;=8,0,IF(L130&lt;=16,40,IF(L130&lt;=24,25,0)))-IF(L130&lt;=8,0,IF(L130&lt;=16,(L130-9)*1.02,IF(L130&lt;=24,(L130-17)*1.02,0))),0)+IF(F130="EČneol",IF(L130=1,68,IF(L130=2,51.69,IF(L130=3,40.61,IF(L130=4,13,IF(L130=5,12,IF(L130=6,11,IF(L130=7,10,IF(L130=8,9,0)))))))))+IF(F130="EŽ",IF(L130=1,68,IF(L130=2,47.6,IF(L130=3,36,IF(L130=4,18,IF(L130=5,16.5,IF(L130=6,15,IF(L130=7,13.5,IF(L130=8,12,0))))))))+IF(L130&lt;=8,0,IF(L130&lt;=16,10,IF(L130&lt;=24,6,0)))-IF(L130&lt;=8,0,IF(L130&lt;=16,(L130-9)*0.34,IF(L130&lt;=24,(L130-17)*0.34,0))),0)+IF(F130="PT",IF(L130=1,68,IF(L130=2,52.08,IF(L130=3,41.28,IF(L130=4,24,IF(L130=5,22,IF(L130=6,20,IF(L130=7,18,IF(L130=8,16,0))))))))+IF(L130&lt;=8,0,IF(L130&lt;=16,13,IF(L130&lt;=24,9,IF(L130&lt;=32,4,0))))-IF(L130&lt;=8,0,IF(L130&lt;=16,(L130-9)*0.34,IF(L130&lt;=24,(L130-17)*0.34,IF(L130&lt;=32,(L130-25)*0.34,0)))),0)+IF(F130="JOŽ",IF(L130=1,85,IF(L130=2,59.5,IF(L130=3,45,IF(L130=4,32.5,IF(L130=5,30,IF(L130=6,27.5,IF(L130=7,25,IF(L130=8,22.5,0))))))))+IF(L130&lt;=8,0,IF(L130&lt;=16,19,IF(L130&lt;=24,13,0)))-IF(L130&lt;=8,0,IF(L130&lt;=16,(L130-9)*0.425,IF(L130&lt;=24,(L130-17)*0.425,0))),0)+IF(F130="JPČ",IF(L130=1,68,IF(L130=2,47.6,IF(L130=3,36,IF(L130=4,26,IF(L130=5,24,IF(L130=6,22,IF(L130=7,20,IF(L130=8,18,0))))))))+IF(L130&lt;=8,0,IF(L130&lt;=16,13,IF(L130&lt;=24,9,0)))-IF(L130&lt;=8,0,IF(L130&lt;=16,(L130-9)*0.34,IF(L130&lt;=24,(L130-17)*0.34,0))),0)+IF(F130="JEČ",IF(L130=1,34,IF(L130=2,26.04,IF(L130=3,20.6,IF(L130=4,12,IF(L130=5,11,IF(L130=6,10,IF(L130=7,9,IF(L130=8,8,0))))))))+IF(L130&lt;=8,0,IF(L130&lt;=16,6,0))-IF(L130&lt;=8,0,IF(L130&lt;=16,(L130-9)*0.17,0)),0)+IF(F130="JEOF",IF(L130=1,34,IF(L130=2,26.04,IF(L130=3,20.6,IF(L130=4,12,IF(L130=5,11,IF(L130=6,10,IF(L130=7,9,IF(L130=8,8,0))))))))+IF(L130&lt;=8,0,IF(L130&lt;=16,6,0))-IF(L130&lt;=8,0,IF(L130&lt;=16,(L130-9)*0.17,0)),0)+IF(F130="JnPČ",IF(L130=1,51,IF(L130=2,35.7,IF(L130=3,27,IF(L130=4,19.5,IF(L130=5,18,IF(L130=6,16.5,IF(L130=7,15,IF(L130=8,13.5,0))))))))+IF(L130&lt;=8,0,IF(L130&lt;=16,10,0))-IF(L130&lt;=8,0,IF(L130&lt;=16,(L130-9)*0.255,0)),0)+IF(F130="JnEČ",IF(L130=1,25.5,IF(L130=2,19.53,IF(L130=3,15.48,IF(L130=4,9,IF(L130=5,8.25,IF(L130=6,7.5,IF(L130=7,6.75,IF(L130=8,6,0))))))))+IF(L130&lt;=8,0,IF(L130&lt;=16,5,0))-IF(L130&lt;=8,0,IF(L130&lt;=16,(L130-9)*0.1275,0)),0)+IF(F130="JčPČ",IF(L130=1,21.25,IF(L130=2,14.5,IF(L130=3,11.5,IF(L130=4,7,IF(L130=5,6.5,IF(L130=6,6,IF(L130=7,5.5,IF(L130=8,5,0))))))))+IF(L130&lt;=8,0,IF(L130&lt;=16,4,0))-IF(L130&lt;=8,0,IF(L130&lt;=16,(L130-9)*0.10625,0)),0)+IF(F130="JčEČ",IF(L130=1,17,IF(L130=2,13.02,IF(L130=3,10.32,IF(L130=4,6,IF(L130=5,5.5,IF(L130=6,5,IF(L130=7,4.5,IF(L130=8,4,0))))))))+IF(L130&lt;=8,0,IF(L130&lt;=16,3,0))-IF(L130&lt;=8,0,IF(L130&lt;=16,(L130-9)*0.085,0)),0)+IF(F130="NEAK",IF(L130=1,11.48,IF(L130=2,8.79,IF(L130=3,6.97,IF(L130=4,4.05,IF(L130=5,3.71,IF(L130=6,3.38,IF(L130=7,3.04,IF(L130=8,2.7,0))))))))+IF(L130&lt;=8,0,IF(L130&lt;=16,2,IF(L130&lt;=24,1.3,0)))-IF(L130&lt;=8,0,IF(L130&lt;=16,(L130-9)*0.0574,IF(L130&lt;=24,(L130-17)*0.0574,0))),0))*IF(L130&lt;4,1,IF(OR(F130="PČ",F130="PŽ",F130="PT"),IF(J130&lt;32,J130/32,1),1))* IF(L130&lt;4,1,IF(OR(F130="EČ",F130="EŽ",F130="JOŽ",F130="JPČ",F130="NEAK"),IF(J130&lt;24,J130/24,1),1))*IF(L130&lt;4,1,IF(OR(F130="PČneol",F130="JEČ",F130="JEOF",F130="JnPČ",F130="JnEČ",F130="JčPČ",F130="JčEČ"),IF(J130&lt;16,J130/16,1),1))*IF(L130&lt;4,1,IF(F130="EČneol",IF(J130&lt;8,J130/8,1),1))</f>
        <v>3.0453124999999996</v>
      </c>
      <c r="O130" s="52">
        <f t="shared" si="45"/>
        <v>0</v>
      </c>
      <c r="P130" s="53">
        <f t="shared" ref="P130:P138" si="48">IF(O130=0,0,IF(F130="OŽ",IF(L130&gt;47,0,IF(J130&gt;47,(48-L130)*1.836,((48-L130)-(48-J130))*1.836)),0)+IF(F130="PČ",IF(L130&gt;31,0,IF(J130&gt;31,(32-L130)*1.347,((32-L130)-(32-J130))*1.347)),0)+ IF(F130="PČneol",IF(L130&gt;15,0,IF(J130&gt;15,(16-L130)*0.255,((16-L130)-(16-J130))*0.255)),0)+IF(F130="PŽ",IF(L130&gt;31,0,IF(J130&gt;31,(32-L130)*0.255,((32-L130)-(32-J130))*0.255)),0)+IF(F130="EČ",IF(L130&gt;23,0,IF(J130&gt;23,(24-L130)*0.612,((24-L130)-(24-J130))*0.612)),0)+IF(F130="EČneol",IF(L130&gt;7,0,IF(J130&gt;7,(8-L130)*0.204,((8-L130)-(8-J130))*0.204)),0)+IF(F130="EŽ",IF(L130&gt;23,0,IF(J130&gt;23,(24-L130)*0.204,((24-L130)-(24-J130))*0.204)),0)+IF(F130="PT",IF(L130&gt;31,0,IF(J130&gt;31,(32-L130)*0.204,((32-L130)-(32-J130))*0.204)),0)+IF(F130="JOŽ",IF(L130&gt;23,0,IF(J130&gt;23,(24-L130)*0.255,((24-L130)-(24-J130))*0.255)),0)+IF(F130="JPČ",IF(L130&gt;23,0,IF(J130&gt;23,(24-L130)*0.204,((24-L130)-(24-J130))*0.204)),0)+IF(F130="JEČ",IF(L130&gt;15,0,IF(J130&gt;15,(16-L130)*0.102,((16-L130)-(16-J130))*0.102)),0)+IF(F130="JEOF",IF(L130&gt;15,0,IF(J130&gt;15,(16-L130)*0.102,((16-L130)-(16-J130))*0.102)),0)+IF(F130="JnPČ",IF(L130&gt;15,0,IF(J130&gt;15,(16-L130)*0.153,((16-L130)-(16-J130))*0.153)),0)+IF(F130="JnEČ",IF(L130&gt;15,0,IF(J130&gt;15,(16-L130)*0.0765,((16-L130)-(16-J130))*0.0765)),0)+IF(F130="JčPČ",IF(L130&gt;15,0,IF(J130&gt;15,(16-L130)*0.06375,((16-L130)-(16-J130))*0.06375)),0)+IF(F130="JčEČ",IF(L130&gt;15,0,IF(J130&gt;15,(16-L130)*0.051,((16-L130)-(16-J130))*0.051)),0)+IF(F130="NEAK",IF(L130&gt;23,0,IF(J130&gt;23,(24-L130)*0.03444,((24-L130)-(24-J130))*0.03444)),0))</f>
        <v>0</v>
      </c>
      <c r="Q130" s="54">
        <f t="shared" ref="Q130" si="49">IF(ISERROR(P130*100/N130),0,(P130*100/N130))</f>
        <v>0</v>
      </c>
      <c r="R130" s="55">
        <f t="shared" si="46"/>
        <v>0</v>
      </c>
    </row>
    <row r="131" spans="1:18" ht="15" customHeight="1">
      <c r="A131" s="49">
        <v>3</v>
      </c>
      <c r="B131" s="49" t="s">
        <v>154</v>
      </c>
      <c r="C131" s="50" t="s">
        <v>115</v>
      </c>
      <c r="D131" s="49" t="s">
        <v>104</v>
      </c>
      <c r="E131" s="49">
        <v>1</v>
      </c>
      <c r="F131" s="49" t="s">
        <v>113</v>
      </c>
      <c r="G131" s="49">
        <v>1</v>
      </c>
      <c r="H131" s="49" t="s">
        <v>103</v>
      </c>
      <c r="I131" s="49"/>
      <c r="J131" s="49">
        <v>10</v>
      </c>
      <c r="K131" s="49">
        <v>9</v>
      </c>
      <c r="L131" s="49">
        <v>10</v>
      </c>
      <c r="M131" s="49" t="s">
        <v>108</v>
      </c>
      <c r="N131" s="51">
        <f t="shared" si="47"/>
        <v>3.0453124999999996</v>
      </c>
      <c r="O131" s="52">
        <f t="shared" si="45"/>
        <v>0</v>
      </c>
      <c r="P131" s="53">
        <f t="shared" si="48"/>
        <v>0</v>
      </c>
      <c r="Q131" s="54">
        <f>IF(ISERROR(P131*100/N131),0,(P131*100/N131))</f>
        <v>0</v>
      </c>
      <c r="R131" s="55">
        <f t="shared" si="46"/>
        <v>0</v>
      </c>
    </row>
    <row r="132" spans="1:18" ht="15" customHeight="1">
      <c r="A132" s="49">
        <v>4</v>
      </c>
      <c r="B132" s="49" t="s">
        <v>155</v>
      </c>
      <c r="C132" s="50" t="s">
        <v>156</v>
      </c>
      <c r="D132" s="49" t="s">
        <v>101</v>
      </c>
      <c r="E132" s="49">
        <v>1</v>
      </c>
      <c r="F132" s="49" t="s">
        <v>113</v>
      </c>
      <c r="G132" s="49">
        <v>1</v>
      </c>
      <c r="H132" s="49" t="s">
        <v>103</v>
      </c>
      <c r="I132" s="49"/>
      <c r="J132" s="49">
        <v>11</v>
      </c>
      <c r="K132" s="49">
        <v>9</v>
      </c>
      <c r="L132" s="49">
        <v>9</v>
      </c>
      <c r="M132" s="49" t="s">
        <v>108</v>
      </c>
      <c r="N132" s="51">
        <f t="shared" si="47"/>
        <v>3.4375</v>
      </c>
      <c r="O132" s="52">
        <f t="shared" si="45"/>
        <v>0</v>
      </c>
      <c r="P132" s="53">
        <f t="shared" si="48"/>
        <v>0</v>
      </c>
      <c r="Q132" s="54">
        <f t="shared" ref="Q132:Q138" si="50">IF(ISERROR(P132*100/N132),0,(P132*100/N132))</f>
        <v>0</v>
      </c>
      <c r="R132" s="55">
        <f t="shared" si="46"/>
        <v>0</v>
      </c>
    </row>
    <row r="133" spans="1:18" ht="15" customHeight="1">
      <c r="A133" s="49">
        <v>5</v>
      </c>
      <c r="B133" s="49" t="s">
        <v>155</v>
      </c>
      <c r="C133" s="50" t="s">
        <v>156</v>
      </c>
      <c r="D133" s="49" t="s">
        <v>101</v>
      </c>
      <c r="E133" s="49">
        <v>1</v>
      </c>
      <c r="F133" s="49" t="s">
        <v>113</v>
      </c>
      <c r="G133" s="49">
        <v>1</v>
      </c>
      <c r="H133" s="49" t="s">
        <v>103</v>
      </c>
      <c r="I133" s="49"/>
      <c r="J133" s="49">
        <v>11</v>
      </c>
      <c r="K133" s="49">
        <v>9</v>
      </c>
      <c r="L133" s="49">
        <v>11</v>
      </c>
      <c r="M133" s="49" t="s">
        <v>108</v>
      </c>
      <c r="N133" s="51">
        <f t="shared" si="47"/>
        <v>3.2621875</v>
      </c>
      <c r="O133" s="52">
        <f t="shared" si="45"/>
        <v>0</v>
      </c>
      <c r="P133" s="53">
        <f t="shared" si="48"/>
        <v>0</v>
      </c>
      <c r="Q133" s="54">
        <f t="shared" si="50"/>
        <v>0</v>
      </c>
      <c r="R133" s="55">
        <f t="shared" si="46"/>
        <v>0</v>
      </c>
    </row>
    <row r="134" spans="1:18" ht="15" customHeight="1">
      <c r="A134" s="49">
        <v>6</v>
      </c>
      <c r="B134" s="49" t="s">
        <v>155</v>
      </c>
      <c r="C134" s="50" t="s">
        <v>156</v>
      </c>
      <c r="D134" s="49" t="s">
        <v>104</v>
      </c>
      <c r="E134" s="49">
        <v>1</v>
      </c>
      <c r="F134" s="49" t="s">
        <v>113</v>
      </c>
      <c r="G134" s="49">
        <v>1</v>
      </c>
      <c r="H134" s="49" t="s">
        <v>103</v>
      </c>
      <c r="I134" s="49"/>
      <c r="J134" s="49">
        <v>11</v>
      </c>
      <c r="K134" s="49">
        <v>9</v>
      </c>
      <c r="L134" s="49">
        <v>11</v>
      </c>
      <c r="M134" s="49" t="s">
        <v>108</v>
      </c>
      <c r="N134" s="51">
        <f t="shared" si="47"/>
        <v>3.2621875</v>
      </c>
      <c r="O134" s="52">
        <f t="shared" si="45"/>
        <v>0</v>
      </c>
      <c r="P134" s="53">
        <f t="shared" si="48"/>
        <v>0</v>
      </c>
      <c r="Q134" s="54">
        <f t="shared" si="50"/>
        <v>0</v>
      </c>
      <c r="R134" s="55">
        <f t="shared" si="46"/>
        <v>0</v>
      </c>
    </row>
    <row r="135" spans="1:18" ht="15" hidden="1" customHeight="1">
      <c r="A135" s="49">
        <v>7</v>
      </c>
      <c r="B135" s="49"/>
      <c r="C135" s="50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51">
        <f t="shared" si="47"/>
        <v>0</v>
      </c>
      <c r="O135" s="52">
        <f t="shared" si="45"/>
        <v>0</v>
      </c>
      <c r="P135" s="53">
        <f t="shared" si="48"/>
        <v>0</v>
      </c>
      <c r="Q135" s="54">
        <f t="shared" si="50"/>
        <v>0</v>
      </c>
      <c r="R135" s="55">
        <f t="shared" si="46"/>
        <v>0</v>
      </c>
    </row>
    <row r="136" spans="1:18" ht="15" hidden="1" customHeight="1">
      <c r="A136" s="49">
        <v>8</v>
      </c>
      <c r="B136" s="49"/>
      <c r="C136" s="50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51">
        <f t="shared" si="47"/>
        <v>0</v>
      </c>
      <c r="O136" s="52">
        <f t="shared" si="45"/>
        <v>0</v>
      </c>
      <c r="P136" s="53">
        <f t="shared" si="48"/>
        <v>0</v>
      </c>
      <c r="Q136" s="54">
        <f t="shared" si="50"/>
        <v>0</v>
      </c>
      <c r="R136" s="55">
        <f t="shared" ref="R136:R138" si="51">IF(Q136&lt;=30,O136+P136,O136+O136*0.3)*IF(G136=1,0.4,IF(G136=2,0.75,IF(G136="1 (kas 4 m. 1 k. nerengiamos)",0.52,1)))*IF(D136="olimpinė",1,IF(M136="Ne",0.5,1))*IF(D136="olimpinė",1,IF(J136&lt;8,0,1))*E136*IF(D136="olimpinė",1,IF(K136&lt;16,0,1))*IF(I136&lt;=1,1,1/I136)*IF(OR(A126="Lietuvos lengvosios atletikos federacija",A126="Lietuvos šaudymo sporto sąjunga"),1.01,1)*IF(OR(A126="Lietuvos dviračių sporto federacija",A126="Lietuvos biatlono federacija",A126=" Lietuvos nacionalinė slidinėjimo asociacija"),1.03,1)*IF(OR(A126="Lietuvos baidarių ir kanojų irklavimo federacija",A126="Lietuvos buriuotojų sąjunga",A126="Lietuvos irklavimo federacija"),1.04,1)*IF(OR(A126="Lietuvos aeroklubas",A126="Lietuvos automobilių sporto federacija",A126="Lietuvos motociklų sporto federacija",A126="Lietuvos motorlaivių federacija",A126="Lietuvos žirginio sporto federacija"),1.09,1)</f>
        <v>0</v>
      </c>
    </row>
    <row r="137" spans="1:18" ht="15" hidden="1" customHeight="1">
      <c r="A137" s="49">
        <v>9</v>
      </c>
      <c r="B137" s="49"/>
      <c r="C137" s="50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1">
        <f>(IF(F137="OŽ",IF(L137=1,612,IF(L137=2,473.76,IF(L137=3,380.16,IF(L137=4,201.6,IF(L137=5,187.2,IF(L137=6,172.8,IF(L137=7,165,IF(L137=8,160,0))))))))+IF(L137&lt;=8,0,IF(L137&lt;=16,153,IF(L137&lt;=24,120,IF(L137&lt;=32,89,IF(L137&lt;=48,58,0)))))-IF(L137&lt;=8,0,IF(L137&lt;=16,(L137-9)*3.06,IF(L137&lt;=24,(L137-17)*3.06,IF(L137&lt;=32,(L137-25)*3.06,IF(L137&lt;=48,(L137-33)*3.06,0))))),0)+IF(F137="PČ",IF(L137=1,449,IF(L137=2,314.6,IF(L137=3,238,IF(L137=4,172,IF(L137=5,159,IF(L137=6,145,IF(L137=7,132,IF(L137=8,119,0))))))))+IF(L137&lt;=8,0,IF(L137&lt;=16,88,IF(L137&lt;=24,55,IF(L137&lt;=32,22,0))))-IF(L137&lt;=8,0,IF(L137&lt;=16,(L137-9)*2.245,IF(L137&lt;=24,(L137-17)*2.245,IF(L137&lt;=32,(L137-25)*2.245,0)))),0)+IF(F137="PČneol",IF(L137=1,85,IF(L137=2,64.61,IF(L137=3,50.76,IF(L137=4,16.25,IF(L137=5,15,IF(L137=6,13.75,IF(L137=7,12.5,IF(L137=8,11.25,0))))))))+IF(L137&lt;=8,0,IF(L137&lt;=16,9,0))-IF(L137&lt;=8,0,IF(L137&lt;=16,(L137-9)*0.425,0)),0)+IF(F137="PŽ",IF(L137=1,85,IF(L137=2,59.5,IF(L137=3,45,IF(L137=4,32.5,IF(L137=5,30,IF(L137=6,27.5,IF(L137=7,25,IF(L137=8,22.5,0))))))))+IF(L137&lt;=8,0,IF(L137&lt;=16,19,IF(L137&lt;=24,13,IF(L137&lt;=32,8,0))))-IF(L137&lt;=8,0,IF(L137&lt;=16,(L137-9)*0.425,IF(L137&lt;=24,(L137-17)*0.425,IF(L137&lt;=32,(L137-25)*0.425,0)))),0)+IF(F137="EČ",IF(L137=1,204,IF(L137=2,156.24,IF(L137=3,123.84,IF(L137=4,72,IF(L137=5,66,IF(L137=6,60,IF(L137=7,54,IF(L137=8,48,0))))))))+IF(L137&lt;=8,0,IF(L137&lt;=16,40,IF(L137&lt;=24,25,0)))-IF(L137&lt;=8,0,IF(L137&lt;=16,(L137-9)*1.02,IF(L137&lt;=24,(L137-17)*1.02,0))),0)+IF(F137="EČneol",IF(L137=1,68,IF(L137=2,51.69,IF(L137=3,40.61,IF(L137=4,13,IF(L137=5,12,IF(L137=6,11,IF(L137=7,10,IF(L137=8,9,0)))))))))+IF(F137="EŽ",IF(L137=1,68,IF(L137=2,47.6,IF(L137=3,36,IF(L137=4,18,IF(L137=5,16.5,IF(L137=6,15,IF(L137=7,13.5,IF(L137=8,12,0))))))))+IF(L137&lt;=8,0,IF(L137&lt;=16,10,IF(L137&lt;=24,6,0)))-IF(L137&lt;=8,0,IF(L137&lt;=16,(L137-9)*0.34,IF(L137&lt;=24,(L137-17)*0.34,0))),0)+IF(F137="PT",IF(L137=1,68,IF(L137=2,52.08,IF(L137=3,41.28,IF(L137=4,24,IF(L137=5,22,IF(L137=6,20,IF(L137=7,18,IF(L137=8,16,0))))))))+IF(L137&lt;=8,0,IF(L137&lt;=16,13,IF(L137&lt;=24,9,IF(L137&lt;=32,4,0))))-IF(L137&lt;=8,0,IF(L137&lt;=16,(L137-9)*0.34,IF(L137&lt;=24,(L137-17)*0.34,IF(L137&lt;=32,(L137-25)*0.34,0)))),0)+IF(F137="JOŽ",IF(L137=1,85,IF(L137=2,59.5,IF(L137=3,45,IF(L137=4,32.5,IF(L137=5,30,IF(L137=6,27.5,IF(L137=7,25,IF(L137=8,22.5,0))))))))+IF(L137&lt;=8,0,IF(L137&lt;=16,19,IF(L137&lt;=24,13,0)))-IF(L137&lt;=8,0,IF(L137&lt;=16,(L137-9)*0.425,IF(L137&lt;=24,(L137-17)*0.425,0))),0)+IF(F137="JPČ",IF(L137=1,68,IF(L137=2,47.6,IF(L137=3,36,IF(L137=4,26,IF(L137=5,24,IF(L137=6,22,IF(L137=7,20,IF(L137=8,18,0))))))))+IF(L137&lt;=8,0,IF(L137&lt;=16,13,IF(L137&lt;=24,9,0)))-IF(L137&lt;=8,0,IF(L137&lt;=16,(L137-9)*0.34,IF(L137&lt;=24,(L137-17)*0.34,0))),0)+IF(F137="JEČ",IF(L137=1,34,IF(L137=2,26.04,IF(L137=3,20.6,IF(L137=4,12,IF(L137=5,11,IF(L137=6,10,IF(L137=7,9,IF(L137=8,8,0))))))))+IF(L137&lt;=8,0,IF(L137&lt;=16,6,0))-IF(L137&lt;=8,0,IF(L137&lt;=16,(L137-9)*0.17,0)),0)+IF(F137="JEOF",IF(L137=1,34,IF(L137=2,26.04,IF(L137=3,20.6,IF(L137=4,12,IF(L137=5,11,IF(L137=6,10,IF(L137=7,9,IF(L137=8,8,0))))))))+IF(L137&lt;=8,0,IF(L137&lt;=16,6,0))-IF(L137&lt;=8,0,IF(L137&lt;=16,(L137-9)*0.17,0)),0)+IF(F137="JnPČ",IF(L137=1,51,IF(L137=2,35.7,IF(L137=3,27,IF(L137=4,19.5,IF(L137=5,18,IF(L137=6,16.5,IF(L137=7,15,IF(L137=8,13.5,0))))))))+IF(L137&lt;=8,0,IF(L137&lt;=16,10,0))-IF(L137&lt;=8,0,IF(L137&lt;=16,(L137-9)*0.255,0)),0)+IF(F137="JnEČ",IF(L137=1,25.5,IF(L137=2,19.53,IF(L137=3,15.48,IF(L137=4,9,IF(L137=5,8.25,IF(L137=6,7.5,IF(L137=7,6.75,IF(L137=8,6,0))))))))+IF(L137&lt;=8,0,IF(L137&lt;=16,5,0))-IF(L137&lt;=8,0,IF(L137&lt;=16,(L137-9)*0.1275,0)),0)+IF(F137="JčPČ",IF(L137=1,21.25,IF(L137=2,14.5,IF(L137=3,11.5,IF(L137=4,7,IF(L137=5,6.5,IF(L137=6,6,IF(L137=7,5.5,IF(L137=8,5,0))))))))+IF(L137&lt;=8,0,IF(L137&lt;=16,4,0))-IF(L137&lt;=8,0,IF(L137&lt;=16,(L137-9)*0.10625,0)),0)+IF(F137="JčEČ",IF(L137=1,17,IF(L137=2,13.02,IF(L137=3,10.32,IF(L137=4,6,IF(L137=5,5.5,IF(L137=6,5,IF(L137=7,4.5,IF(L137=8,4,0))))))))+IF(L137&lt;=8,0,IF(L137&lt;=16,3,0))-IF(L137&lt;=8,0,IF(L137&lt;=16,(L137-9)*0.085,0)),0)+IF(F137="NEAK",IF(L137=1,11.48,IF(L137=2,8.79,IF(L137=3,6.97,IF(L137=4,4.05,IF(L137=5,3.71,IF(L137=6,3.38,IF(L137=7,3.04,IF(L137=8,2.7,0))))))))+IF(L137&lt;=8,0,IF(L137&lt;=16,2,IF(L137&lt;=24,1.3,0)))-IF(L137&lt;=8,0,IF(L137&lt;=16,(L137-9)*0.0574,IF(L137&lt;=24,(L137-17)*0.0574,0))),0))*IF(L137&lt;4,1,IF(OR(F137="PČ",F137="PŽ",F137="PT"),IF(J137&lt;32,J137/32,1),1))* IF(L137&lt;4,1,IF(OR(F137="EČ",F137="EŽ",F137="JOŽ",F137="JPČ",F137="NEAK"),IF(J137&lt;24,J137/24,1),1))*IF(L137&lt;4,1,IF(OR(F137="PČneol",F137="JEČ",F137="JEOF",F137="JnPČ",F137="JnEČ",F137="JčPČ",F137="JčEČ"),IF(J137&lt;16,J137/16,1),1))*IF(L137&lt;4,1,IF(F137="EČneol",IF(J137&lt;8,J137/8,1),1))</f>
        <v>0</v>
      </c>
      <c r="O137" s="52">
        <f t="shared" si="45"/>
        <v>0</v>
      </c>
      <c r="P137" s="53">
        <f t="shared" si="48"/>
        <v>0</v>
      </c>
      <c r="Q137" s="54">
        <f t="shared" si="50"/>
        <v>0</v>
      </c>
      <c r="R137" s="55">
        <f t="shared" si="51"/>
        <v>0</v>
      </c>
    </row>
    <row r="138" spans="1:18" ht="15" hidden="1" customHeight="1">
      <c r="A138" s="49">
        <v>10</v>
      </c>
      <c r="B138" s="49"/>
      <c r="C138" s="50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51">
        <f t="shared" ref="N138" si="52">(IF(F138="OŽ",IF(L138=1,612,IF(L138=2,473.76,IF(L138=3,380.16,IF(L138=4,201.6,IF(L138=5,187.2,IF(L138=6,172.8,IF(L138=7,165,IF(L138=8,160,0))))))))+IF(L138&lt;=8,0,IF(L138&lt;=16,153,IF(L138&lt;=24,120,IF(L138&lt;=32,89,IF(L138&lt;=48,58,0)))))-IF(L138&lt;=8,0,IF(L138&lt;=16,(L138-9)*3.06,IF(L138&lt;=24,(L138-17)*3.06,IF(L138&lt;=32,(L138-25)*3.06,IF(L138&lt;=48,(L138-33)*3.06,0))))),0)+IF(F138="PČ",IF(L138=1,449,IF(L138=2,314.6,IF(L138=3,238,IF(L138=4,172,IF(L138=5,159,IF(L138=6,145,IF(L138=7,132,IF(L138=8,119,0))))))))+IF(L138&lt;=8,0,IF(L138&lt;=16,88,IF(L138&lt;=24,55,IF(L138&lt;=32,22,0))))-IF(L138&lt;=8,0,IF(L138&lt;=16,(L138-9)*2.245,IF(L138&lt;=24,(L138-17)*2.245,IF(L138&lt;=32,(L138-25)*2.245,0)))),0)+IF(F138="PČneol",IF(L138=1,85,IF(L138=2,64.61,IF(L138=3,50.76,IF(L138=4,16.25,IF(L138=5,15,IF(L138=6,13.75,IF(L138=7,12.5,IF(L138=8,11.25,0))))))))+IF(L138&lt;=8,0,IF(L138&lt;=16,9,0))-IF(L138&lt;=8,0,IF(L138&lt;=16,(L138-9)*0.425,0)),0)+IF(F138="PŽ",IF(L138=1,85,IF(L138=2,59.5,IF(L138=3,45,IF(L138=4,32.5,IF(L138=5,30,IF(L138=6,27.5,IF(L138=7,25,IF(L138=8,22.5,0))))))))+IF(L138&lt;=8,0,IF(L138&lt;=16,19,IF(L138&lt;=24,13,IF(L138&lt;=32,8,0))))-IF(L138&lt;=8,0,IF(L138&lt;=16,(L138-9)*0.425,IF(L138&lt;=24,(L138-17)*0.425,IF(L138&lt;=32,(L138-25)*0.425,0)))),0)+IF(F138="EČ",IF(L138=1,204,IF(L138=2,156.24,IF(L138=3,123.84,IF(L138=4,72,IF(L138=5,66,IF(L138=6,60,IF(L138=7,54,IF(L138=8,48,0))))))))+IF(L138&lt;=8,0,IF(L138&lt;=16,40,IF(L138&lt;=24,25,0)))-IF(L138&lt;=8,0,IF(L138&lt;=16,(L138-9)*1.02,IF(L138&lt;=24,(L138-17)*1.02,0))),0)+IF(F138="EČneol",IF(L138=1,68,IF(L138=2,51.69,IF(L138=3,40.61,IF(L138=4,13,IF(L138=5,12,IF(L138=6,11,IF(L138=7,10,IF(L138=8,9,0)))))))))+IF(F138="EŽ",IF(L138=1,68,IF(L138=2,47.6,IF(L138=3,36,IF(L138=4,18,IF(L138=5,16.5,IF(L138=6,15,IF(L138=7,13.5,IF(L138=8,12,0))))))))+IF(L138&lt;=8,0,IF(L138&lt;=16,10,IF(L138&lt;=24,6,0)))-IF(L138&lt;=8,0,IF(L138&lt;=16,(L138-9)*0.34,IF(L138&lt;=24,(L138-17)*0.34,0))),0)+IF(F138="PT",IF(L138=1,68,IF(L138=2,52.08,IF(L138=3,41.28,IF(L138=4,24,IF(L138=5,22,IF(L138=6,20,IF(L138=7,18,IF(L138=8,16,0))))))))+IF(L138&lt;=8,0,IF(L138&lt;=16,13,IF(L138&lt;=24,9,IF(L138&lt;=32,4,0))))-IF(L138&lt;=8,0,IF(L138&lt;=16,(L138-9)*0.34,IF(L138&lt;=24,(L138-17)*0.34,IF(L138&lt;=32,(L138-25)*0.34,0)))),0)+IF(F138="JOŽ",IF(L138=1,85,IF(L138=2,59.5,IF(L138=3,45,IF(L138=4,32.5,IF(L138=5,30,IF(L138=6,27.5,IF(L138=7,25,IF(L138=8,22.5,0))))))))+IF(L138&lt;=8,0,IF(L138&lt;=16,19,IF(L138&lt;=24,13,0)))-IF(L138&lt;=8,0,IF(L138&lt;=16,(L138-9)*0.425,IF(L138&lt;=24,(L138-17)*0.425,0))),0)+IF(F138="JPČ",IF(L138=1,68,IF(L138=2,47.6,IF(L138=3,36,IF(L138=4,26,IF(L138=5,24,IF(L138=6,22,IF(L138=7,20,IF(L138=8,18,0))))))))+IF(L138&lt;=8,0,IF(L138&lt;=16,13,IF(L138&lt;=24,9,0)))-IF(L138&lt;=8,0,IF(L138&lt;=16,(L138-9)*0.34,IF(L138&lt;=24,(L138-17)*0.34,0))),0)+IF(F138="JEČ",IF(L138=1,34,IF(L138=2,26.04,IF(L138=3,20.6,IF(L138=4,12,IF(L138=5,11,IF(L138=6,10,IF(L138=7,9,IF(L138=8,8,0))))))))+IF(L138&lt;=8,0,IF(L138&lt;=16,6,0))-IF(L138&lt;=8,0,IF(L138&lt;=16,(L138-9)*0.17,0)),0)+IF(F138="JEOF",IF(L138=1,34,IF(L138=2,26.04,IF(L138=3,20.6,IF(L138=4,12,IF(L138=5,11,IF(L138=6,10,IF(L138=7,9,IF(L138=8,8,0))))))))+IF(L138&lt;=8,0,IF(L138&lt;=16,6,0))-IF(L138&lt;=8,0,IF(L138&lt;=16,(L138-9)*0.17,0)),0)+IF(F138="JnPČ",IF(L138=1,51,IF(L138=2,35.7,IF(L138=3,27,IF(L138=4,19.5,IF(L138=5,18,IF(L138=6,16.5,IF(L138=7,15,IF(L138=8,13.5,0))))))))+IF(L138&lt;=8,0,IF(L138&lt;=16,10,0))-IF(L138&lt;=8,0,IF(L138&lt;=16,(L138-9)*0.255,0)),0)+IF(F138="JnEČ",IF(L138=1,25.5,IF(L138=2,19.53,IF(L138=3,15.48,IF(L138=4,9,IF(L138=5,8.25,IF(L138=6,7.5,IF(L138=7,6.75,IF(L138=8,6,0))))))))+IF(L138&lt;=8,0,IF(L138&lt;=16,5,0))-IF(L138&lt;=8,0,IF(L138&lt;=16,(L138-9)*0.1275,0)),0)+IF(F138="JčPČ",IF(L138=1,21.25,IF(L138=2,14.5,IF(L138=3,11.5,IF(L138=4,7,IF(L138=5,6.5,IF(L138=6,6,IF(L138=7,5.5,IF(L138=8,5,0))))))))+IF(L138&lt;=8,0,IF(L138&lt;=16,4,0))-IF(L138&lt;=8,0,IF(L138&lt;=16,(L138-9)*0.10625,0)),0)+IF(F138="JčEČ",IF(L138=1,17,IF(L138=2,13.02,IF(L138=3,10.32,IF(L138=4,6,IF(L138=5,5.5,IF(L138=6,5,IF(L138=7,4.5,IF(L138=8,4,0))))))))+IF(L138&lt;=8,0,IF(L138&lt;=16,3,0))-IF(L138&lt;=8,0,IF(L138&lt;=16,(L138-9)*0.085,0)),0)+IF(F138="NEAK",IF(L138=1,11.48,IF(L138=2,8.79,IF(L138=3,6.97,IF(L138=4,4.05,IF(L138=5,3.71,IF(L138=6,3.38,IF(L138=7,3.04,IF(L138=8,2.7,0))))))))+IF(L138&lt;=8,0,IF(L138&lt;=16,2,IF(L138&lt;=24,1.3,0)))-IF(L138&lt;=8,0,IF(L138&lt;=16,(L138-9)*0.0574,IF(L138&lt;=24,(L138-17)*0.0574,0))),0))*IF(L138&lt;4,1,IF(OR(F138="PČ",F138="PŽ",F138="PT"),IF(J138&lt;32,J138/32,1),1))* IF(L138&lt;4,1,IF(OR(F138="EČ",F138="EŽ",F138="JOŽ",F138="JPČ",F138="NEAK"),IF(J138&lt;24,J138/24,1),1))*IF(L138&lt;4,1,IF(OR(F138="PČneol",F138="JEČ",F138="JEOF",F138="JnPČ",F138="JnEČ",F138="JčPČ",F138="JčEČ"),IF(J138&lt;16,J138/16,1),1))*IF(L138&lt;4,1,IF(F138="EČneol",IF(J138&lt;8,J138/8,1),1))</f>
        <v>0</v>
      </c>
      <c r="O138" s="52">
        <f t="shared" si="45"/>
        <v>0</v>
      </c>
      <c r="P138" s="53">
        <f t="shared" si="48"/>
        <v>0</v>
      </c>
      <c r="Q138" s="54">
        <f t="shared" si="50"/>
        <v>0</v>
      </c>
      <c r="R138" s="55">
        <f t="shared" si="51"/>
        <v>0</v>
      </c>
    </row>
    <row r="139" spans="1:18" ht="15" customHeight="1">
      <c r="A139" s="102" t="s">
        <v>3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4"/>
      <c r="R139" s="55">
        <f>SUM(R129:R138)</f>
        <v>0</v>
      </c>
    </row>
    <row r="140" spans="1:18" ht="15" hidden="1" customHeight="1">
      <c r="A140" s="105" t="s">
        <v>157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48"/>
    </row>
    <row r="141" spans="1:18" ht="15" hidden="1" customHeight="1">
      <c r="A141" s="105" t="s">
        <v>1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48"/>
    </row>
    <row r="142" spans="1:18" ht="15" hidden="1" customHeight="1">
      <c r="A142" s="105" t="s">
        <v>158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48"/>
    </row>
    <row r="143" spans="1:18" ht="15" hidden="1" customHeight="1">
      <c r="A143" s="49">
        <v>1</v>
      </c>
      <c r="B143" s="49" t="s">
        <v>154</v>
      </c>
      <c r="C143" s="50" t="s">
        <v>115</v>
      </c>
      <c r="D143" s="49" t="s">
        <v>101</v>
      </c>
      <c r="E143" s="49">
        <v>1</v>
      </c>
      <c r="F143" s="49" t="s">
        <v>137</v>
      </c>
      <c r="G143" s="49">
        <v>1</v>
      </c>
      <c r="H143" s="49" t="s">
        <v>103</v>
      </c>
      <c r="I143" s="49"/>
      <c r="J143" s="49">
        <v>5</v>
      </c>
      <c r="K143" s="49">
        <v>5</v>
      </c>
      <c r="L143" s="49">
        <v>5</v>
      </c>
      <c r="M143" s="49" t="s">
        <v>108</v>
      </c>
      <c r="N143" s="51">
        <f>(IF(F143="OŽ",IF(L143=1,612,IF(L143=2,473.76,IF(L143=3,380.16,IF(L143=4,201.6,IF(L143=5,187.2,IF(L143=6,172.8,IF(L143=7,165,IF(L143=8,160,0))))))))+IF(L143&lt;=8,0,IF(L143&lt;=16,153,IF(L143&lt;=24,120,IF(L143&lt;=32,89,IF(L143&lt;=48,58,0)))))-IF(L143&lt;=8,0,IF(L143&lt;=16,(L143-9)*3.06,IF(L143&lt;=24,(L143-17)*3.06,IF(L143&lt;=32,(L143-25)*3.06,IF(L143&lt;=48,(L143-33)*3.06,0))))),0)+IF(F143="PČ",IF(L143=1,449,IF(L143=2,314.6,IF(L143=3,238,IF(L143=4,172,IF(L143=5,159,IF(L143=6,145,IF(L143=7,132,IF(L143=8,119,0))))))))+IF(L143&lt;=8,0,IF(L143&lt;=16,88,IF(L143&lt;=24,55,IF(L143&lt;=32,22,0))))-IF(L143&lt;=8,0,IF(L143&lt;=16,(L143-9)*2.245,IF(L143&lt;=24,(L143-17)*2.245,IF(L143&lt;=32,(L143-25)*2.245,0)))),0)+IF(F143="PČneol",IF(L143=1,85,IF(L143=2,64.61,IF(L143=3,50.76,IF(L143=4,16.25,IF(L143=5,15,IF(L143=6,13.75,IF(L143=7,12.5,IF(L143=8,11.25,0))))))))+IF(L143&lt;=8,0,IF(L143&lt;=16,9,0))-IF(L143&lt;=8,0,IF(L143&lt;=16,(L143-9)*0.425,0)),0)+IF(F143="PŽ",IF(L143=1,85,IF(L143=2,59.5,IF(L143=3,45,IF(L143=4,32.5,IF(L143=5,30,IF(L143=6,27.5,IF(L143=7,25,IF(L143=8,22.5,0))))))))+IF(L143&lt;=8,0,IF(L143&lt;=16,19,IF(L143&lt;=24,13,IF(L143&lt;=32,8,0))))-IF(L143&lt;=8,0,IF(L143&lt;=16,(L143-9)*0.425,IF(L143&lt;=24,(L143-17)*0.425,IF(L143&lt;=32,(L143-25)*0.425,0)))),0)+IF(F143="EČ",IF(L143=1,204,IF(L143=2,156.24,IF(L143=3,123.84,IF(L143=4,72,IF(L143=5,66,IF(L143=6,60,IF(L143=7,54,IF(L143=8,48,0))))))))+IF(L143&lt;=8,0,IF(L143&lt;=16,40,IF(L143&lt;=24,25,0)))-IF(L143&lt;=8,0,IF(L143&lt;=16,(L143-9)*1.02,IF(L143&lt;=24,(L143-17)*1.02,0))),0)+IF(F143="EČneol",IF(L143=1,68,IF(L143=2,51.69,IF(L143=3,40.61,IF(L143=4,13,IF(L143=5,12,IF(L143=6,11,IF(L143=7,10,IF(L143=8,9,0)))))))))+IF(F143="EŽ",IF(L143=1,68,IF(L143=2,47.6,IF(L143=3,36,IF(L143=4,18,IF(L143=5,16.5,IF(L143=6,15,IF(L143=7,13.5,IF(L143=8,12,0))))))))+IF(L143&lt;=8,0,IF(L143&lt;=16,10,IF(L143&lt;=24,6,0)))-IF(L143&lt;=8,0,IF(L143&lt;=16,(L143-9)*0.34,IF(L143&lt;=24,(L143-17)*0.34,0))),0)+IF(F143="PT",IF(L143=1,68,IF(L143=2,52.08,IF(L143=3,41.28,IF(L143=4,24,IF(L143=5,22,IF(L143=6,20,IF(L143=7,18,IF(L143=8,16,0))))))))+IF(L143&lt;=8,0,IF(L143&lt;=16,13,IF(L143&lt;=24,9,IF(L143&lt;=32,4,0))))-IF(L143&lt;=8,0,IF(L143&lt;=16,(L143-9)*0.34,IF(L143&lt;=24,(L143-17)*0.34,IF(L143&lt;=32,(L143-25)*0.34,0)))),0)+IF(F143="JOŽ",IF(L143=1,85,IF(L143=2,59.5,IF(L143=3,45,IF(L143=4,32.5,IF(L143=5,30,IF(L143=6,27.5,IF(L143=7,25,IF(L143=8,22.5,0))))))))+IF(L143&lt;=8,0,IF(L143&lt;=16,19,IF(L143&lt;=24,13,0)))-IF(L143&lt;=8,0,IF(L143&lt;=16,(L143-9)*0.425,IF(L143&lt;=24,(L143-17)*0.425,0))),0)+IF(F143="JPČ",IF(L143=1,68,IF(L143=2,47.6,IF(L143=3,36,IF(L143=4,26,IF(L143=5,24,IF(L143=6,22,IF(L143=7,20,IF(L143=8,18,0))))))))+IF(L143&lt;=8,0,IF(L143&lt;=16,13,IF(L143&lt;=24,9,0)))-IF(L143&lt;=8,0,IF(L143&lt;=16,(L143-9)*0.34,IF(L143&lt;=24,(L143-17)*0.34,0))),0)+IF(F143="JEČ",IF(L143=1,34,IF(L143=2,26.04,IF(L143=3,20.6,IF(L143=4,12,IF(L143=5,11,IF(L143=6,10,IF(L143=7,9,IF(L143=8,8,0))))))))+IF(L143&lt;=8,0,IF(L143&lt;=16,6,0))-IF(L143&lt;=8,0,IF(L143&lt;=16,(L143-9)*0.17,0)),0)+IF(F143="JEOF",IF(L143=1,34,IF(L143=2,26.04,IF(L143=3,20.6,IF(L143=4,12,IF(L143=5,11,IF(L143=6,10,IF(L143=7,9,IF(L143=8,8,0))))))))+IF(L143&lt;=8,0,IF(L143&lt;=16,6,0))-IF(L143&lt;=8,0,IF(L143&lt;=16,(L143-9)*0.17,0)),0)+IF(F143="JnPČ",IF(L143=1,51,IF(L143=2,35.7,IF(L143=3,27,IF(L143=4,19.5,IF(L143=5,18,IF(L143=6,16.5,IF(L143=7,15,IF(L143=8,13.5,0))))))))+IF(L143&lt;=8,0,IF(L143&lt;=16,10,0))-IF(L143&lt;=8,0,IF(L143&lt;=16,(L143-9)*0.255,0)),0)+IF(F143="JnEČ",IF(L143=1,25.5,IF(L143=2,19.53,IF(L143=3,15.48,IF(L143=4,9,IF(L143=5,8.25,IF(L143=6,7.5,IF(L143=7,6.75,IF(L143=8,6,0))))))))+IF(L143&lt;=8,0,IF(L143&lt;=16,5,0))-IF(L143&lt;=8,0,IF(L143&lt;=16,(L143-9)*0.1275,0)),0)+IF(F143="JčPČ",IF(L143=1,21.25,IF(L143=2,14.5,IF(L143=3,11.5,IF(L143=4,7,IF(L143=5,6.5,IF(L143=6,6,IF(L143=7,5.5,IF(L143=8,5,0))))))))+IF(L143&lt;=8,0,IF(L143&lt;=16,4,0))-IF(L143&lt;=8,0,IF(L143&lt;=16,(L143-9)*0.10625,0)),0)+IF(F143="JčEČ",IF(L143=1,17,IF(L143=2,13.02,IF(L143=3,10.32,IF(L143=4,6,IF(L143=5,5.5,IF(L143=6,5,IF(L143=7,4.5,IF(L143=8,4,0))))))))+IF(L143&lt;=8,0,IF(L143&lt;=16,3,0))-IF(L143&lt;=8,0,IF(L143&lt;=16,(L143-9)*0.085,0)),0)+IF(F143="NEAK",IF(L143=1,11.48,IF(L143=2,8.79,IF(L143=3,6.97,IF(L143=4,4.05,IF(L143=5,3.71,IF(L143=6,3.38,IF(L143=7,3.04,IF(L143=8,2.7,0))))))))+IF(L143&lt;=8,0,IF(L143&lt;=16,2,IF(L143&lt;=24,1.3,0)))-IF(L143&lt;=8,0,IF(L143&lt;=16,(L143-9)*0.0574,IF(L143&lt;=24,(L143-17)*0.0574,0))),0))*IF(L143&lt;4,1,IF(OR(F143="PČ",F143="PŽ",F143="PT"),IF(J143&lt;32,J143/32,1),1))* IF(L143&lt;4,1,IF(OR(F143="EČ",F143="EŽ",F143="JOŽ",F143="JPČ",F143="NEAK"),IF(J143&lt;24,J143/24,1),1))*IF(L143&lt;4,1,IF(OR(F143="PČneol",F143="JEČ",F143="JEOF",F143="JnPČ",F143="JnEČ",F143="JčPČ",F143="JčEČ"),IF(J143&lt;16,J143/16,1),1))*IF(L143&lt;4,1,IF(F143="EČneol",IF(J143&lt;8,J143/8,1),1))</f>
        <v>3.4375</v>
      </c>
      <c r="O143" s="52">
        <f t="shared" ref="O143:O169" si="53">IF(F143="OŽ",N143,IF(H143="Ne",IF(J143*0.3&lt;=J143-L143,N143,0),IF(J143*0.1&lt;=J143-L143,N143,0)))</f>
        <v>0</v>
      </c>
      <c r="P143" s="53">
        <f>IF(O143=0,0,IF(F143="OŽ",IF(L143&gt;47,0,IF(J143&gt;47,(48-L143)*1.836,((48-L143)-(48-J143))*1.836)),0)+IF(F143="PČ",IF(L143&gt;31,0,IF(J143&gt;31,(32-L143)*1.347,((32-L143)-(32-J143))*1.347)),0)+ IF(F143="PČneol",IF(L143&gt;15,0,IF(J143&gt;15,(16-L143)*0.255,((16-L143)-(16-J143))*0.255)),0)+IF(F143="PŽ",IF(L143&gt;31,0,IF(J143&gt;31,(32-L143)*0.255,((32-L143)-(32-J143))*0.255)),0)+IF(F143="EČ",IF(L143&gt;23,0,IF(J143&gt;23,(24-L143)*0.612,((24-L143)-(24-J143))*0.612)),0)+IF(F143="EČneol",IF(L143&gt;7,0,IF(J143&gt;7,(8-L143)*0.204,((8-L143)-(8-J143))*0.204)),0)+IF(F143="EŽ",IF(L143&gt;23,0,IF(J143&gt;23,(24-L143)*0.204,((24-L143)-(24-J143))*0.204)),0)+IF(F143="PT",IF(L143&gt;31,0,IF(J143&gt;31,(32-L143)*0.204,((32-L143)-(32-J143))*0.204)),0)+IF(F143="JOŽ",IF(L143&gt;23,0,IF(J143&gt;23,(24-L143)*0.255,((24-L143)-(24-J143))*0.255)),0)+IF(F143="JPČ",IF(L143&gt;23,0,IF(J143&gt;23,(24-L143)*0.204,((24-L143)-(24-J143))*0.204)),0)+IF(F143="JEČ",IF(L143&gt;15,0,IF(J143&gt;15,(16-L143)*0.102,((16-L143)-(16-J143))*0.102)),0)+IF(F143="JEOF",IF(L143&gt;15,0,IF(J143&gt;15,(16-L143)*0.102,((16-L143)-(16-J143))*0.102)),0)+IF(F143="JnPČ",IF(L143&gt;15,0,IF(J143&gt;15,(16-L143)*0.153,((16-L143)-(16-J143))*0.153)),0)+IF(F143="JnEČ",IF(L143&gt;15,0,IF(J143&gt;15,(16-L143)*0.0765,((16-L143)-(16-J143))*0.0765)),0)+IF(F143="JčPČ",IF(L143&gt;15,0,IF(J143&gt;15,(16-L143)*0.06375,((16-L143)-(16-J143))*0.06375)),0)+IF(F143="JčEČ",IF(L143&gt;15,0,IF(J143&gt;15,(16-L143)*0.051,((16-L143)-(16-J143))*0.051)),0)+IF(F143="NEAK",IF(L143&gt;23,0,IF(J143&gt;23,(24-L143)*0.03444,((24-L143)-(24-J143))*0.03444)),0))</f>
        <v>0</v>
      </c>
      <c r="Q143" s="54">
        <f>IF(ISERROR(P143*100/N143),0,(P143*100/N143))</f>
        <v>0</v>
      </c>
      <c r="R143" s="55">
        <f>IF(Q143&lt;=30,O143+P143,O143+O143*0.3)*IF(G143=1,0.4,IF(G143=2,0.75,IF(G143="1 (kas 4 m. 1 k. nerengiamos)",0.52,1)))*IF(D143="olimpinė",1,IF(M143="Ne",0.5,1))*IF(D143="olimpinė",1,IF(J143&lt;8,0,1))*E143*IF(D143="olimpinė",1,IF(K143&lt;16,0,1))*IF(I143&lt;=1,1,1/I143)*IF(OR(A16="Lietuvos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44" spans="1:18" ht="15" hidden="1" customHeight="1">
      <c r="A144" s="49">
        <v>2</v>
      </c>
      <c r="B144" s="49" t="s">
        <v>154</v>
      </c>
      <c r="C144" s="50" t="s">
        <v>115</v>
      </c>
      <c r="D144" s="49" t="s">
        <v>101</v>
      </c>
      <c r="E144" s="49">
        <v>1</v>
      </c>
      <c r="F144" s="49" t="s">
        <v>137</v>
      </c>
      <c r="G144" s="49">
        <v>1</v>
      </c>
      <c r="H144" s="49" t="s">
        <v>103</v>
      </c>
      <c r="I144" s="49"/>
      <c r="J144" s="49">
        <v>5</v>
      </c>
      <c r="K144" s="49">
        <v>5</v>
      </c>
      <c r="L144" s="49">
        <v>5</v>
      </c>
      <c r="M144" s="49" t="s">
        <v>108</v>
      </c>
      <c r="N144" s="51">
        <f t="shared" ref="N144:N167" si="54">(IF(F144="OŽ",IF(L144=1,612,IF(L144=2,473.76,IF(L144=3,380.16,IF(L144=4,201.6,IF(L144=5,187.2,IF(L144=6,172.8,IF(L144=7,165,IF(L144=8,160,0))))))))+IF(L144&lt;=8,0,IF(L144&lt;=16,153,IF(L144&lt;=24,120,IF(L144&lt;=32,89,IF(L144&lt;=48,58,0)))))-IF(L144&lt;=8,0,IF(L144&lt;=16,(L144-9)*3.06,IF(L144&lt;=24,(L144-17)*3.06,IF(L144&lt;=32,(L144-25)*3.06,IF(L144&lt;=48,(L144-33)*3.06,0))))),0)+IF(F144="PČ",IF(L144=1,449,IF(L144=2,314.6,IF(L144=3,238,IF(L144=4,172,IF(L144=5,159,IF(L144=6,145,IF(L144=7,132,IF(L144=8,119,0))))))))+IF(L144&lt;=8,0,IF(L144&lt;=16,88,IF(L144&lt;=24,55,IF(L144&lt;=32,22,0))))-IF(L144&lt;=8,0,IF(L144&lt;=16,(L144-9)*2.245,IF(L144&lt;=24,(L144-17)*2.245,IF(L144&lt;=32,(L144-25)*2.245,0)))),0)+IF(F144="PČneol",IF(L144=1,85,IF(L144=2,64.61,IF(L144=3,50.76,IF(L144=4,16.25,IF(L144=5,15,IF(L144=6,13.75,IF(L144=7,12.5,IF(L144=8,11.25,0))))))))+IF(L144&lt;=8,0,IF(L144&lt;=16,9,0))-IF(L144&lt;=8,0,IF(L144&lt;=16,(L144-9)*0.425,0)),0)+IF(F144="PŽ",IF(L144=1,85,IF(L144=2,59.5,IF(L144=3,45,IF(L144=4,32.5,IF(L144=5,30,IF(L144=6,27.5,IF(L144=7,25,IF(L144=8,22.5,0))))))))+IF(L144&lt;=8,0,IF(L144&lt;=16,19,IF(L144&lt;=24,13,IF(L144&lt;=32,8,0))))-IF(L144&lt;=8,0,IF(L144&lt;=16,(L144-9)*0.425,IF(L144&lt;=24,(L144-17)*0.425,IF(L144&lt;=32,(L144-25)*0.425,0)))),0)+IF(F144="EČ",IF(L144=1,204,IF(L144=2,156.24,IF(L144=3,123.84,IF(L144=4,72,IF(L144=5,66,IF(L144=6,60,IF(L144=7,54,IF(L144=8,48,0))))))))+IF(L144&lt;=8,0,IF(L144&lt;=16,40,IF(L144&lt;=24,25,0)))-IF(L144&lt;=8,0,IF(L144&lt;=16,(L144-9)*1.02,IF(L144&lt;=24,(L144-17)*1.02,0))),0)+IF(F144="EČneol",IF(L144=1,68,IF(L144=2,51.69,IF(L144=3,40.61,IF(L144=4,13,IF(L144=5,12,IF(L144=6,11,IF(L144=7,10,IF(L144=8,9,0)))))))))+IF(F144="EŽ",IF(L144=1,68,IF(L144=2,47.6,IF(L144=3,36,IF(L144=4,18,IF(L144=5,16.5,IF(L144=6,15,IF(L144=7,13.5,IF(L144=8,12,0))))))))+IF(L144&lt;=8,0,IF(L144&lt;=16,10,IF(L144&lt;=24,6,0)))-IF(L144&lt;=8,0,IF(L144&lt;=16,(L144-9)*0.34,IF(L144&lt;=24,(L144-17)*0.34,0))),0)+IF(F144="PT",IF(L144=1,68,IF(L144=2,52.08,IF(L144=3,41.28,IF(L144=4,24,IF(L144=5,22,IF(L144=6,20,IF(L144=7,18,IF(L144=8,16,0))))))))+IF(L144&lt;=8,0,IF(L144&lt;=16,13,IF(L144&lt;=24,9,IF(L144&lt;=32,4,0))))-IF(L144&lt;=8,0,IF(L144&lt;=16,(L144-9)*0.34,IF(L144&lt;=24,(L144-17)*0.34,IF(L144&lt;=32,(L144-25)*0.34,0)))),0)+IF(F144="JOŽ",IF(L144=1,85,IF(L144=2,59.5,IF(L144=3,45,IF(L144=4,32.5,IF(L144=5,30,IF(L144=6,27.5,IF(L144=7,25,IF(L144=8,22.5,0))))))))+IF(L144&lt;=8,0,IF(L144&lt;=16,19,IF(L144&lt;=24,13,0)))-IF(L144&lt;=8,0,IF(L144&lt;=16,(L144-9)*0.425,IF(L144&lt;=24,(L144-17)*0.425,0))),0)+IF(F144="JPČ",IF(L144=1,68,IF(L144=2,47.6,IF(L144=3,36,IF(L144=4,26,IF(L144=5,24,IF(L144=6,22,IF(L144=7,20,IF(L144=8,18,0))))))))+IF(L144&lt;=8,0,IF(L144&lt;=16,13,IF(L144&lt;=24,9,0)))-IF(L144&lt;=8,0,IF(L144&lt;=16,(L144-9)*0.34,IF(L144&lt;=24,(L144-17)*0.34,0))),0)+IF(F144="JEČ",IF(L144=1,34,IF(L144=2,26.04,IF(L144=3,20.6,IF(L144=4,12,IF(L144=5,11,IF(L144=6,10,IF(L144=7,9,IF(L144=8,8,0))))))))+IF(L144&lt;=8,0,IF(L144&lt;=16,6,0))-IF(L144&lt;=8,0,IF(L144&lt;=16,(L144-9)*0.17,0)),0)+IF(F144="JEOF",IF(L144=1,34,IF(L144=2,26.04,IF(L144=3,20.6,IF(L144=4,12,IF(L144=5,11,IF(L144=6,10,IF(L144=7,9,IF(L144=8,8,0))))))))+IF(L144&lt;=8,0,IF(L144&lt;=16,6,0))-IF(L144&lt;=8,0,IF(L144&lt;=16,(L144-9)*0.17,0)),0)+IF(F144="JnPČ",IF(L144=1,51,IF(L144=2,35.7,IF(L144=3,27,IF(L144=4,19.5,IF(L144=5,18,IF(L144=6,16.5,IF(L144=7,15,IF(L144=8,13.5,0))))))))+IF(L144&lt;=8,0,IF(L144&lt;=16,10,0))-IF(L144&lt;=8,0,IF(L144&lt;=16,(L144-9)*0.255,0)),0)+IF(F144="JnEČ",IF(L144=1,25.5,IF(L144=2,19.53,IF(L144=3,15.48,IF(L144=4,9,IF(L144=5,8.25,IF(L144=6,7.5,IF(L144=7,6.75,IF(L144=8,6,0))))))))+IF(L144&lt;=8,0,IF(L144&lt;=16,5,0))-IF(L144&lt;=8,0,IF(L144&lt;=16,(L144-9)*0.1275,0)),0)+IF(F144="JčPČ",IF(L144=1,21.25,IF(L144=2,14.5,IF(L144=3,11.5,IF(L144=4,7,IF(L144=5,6.5,IF(L144=6,6,IF(L144=7,5.5,IF(L144=8,5,0))))))))+IF(L144&lt;=8,0,IF(L144&lt;=16,4,0))-IF(L144&lt;=8,0,IF(L144&lt;=16,(L144-9)*0.10625,0)),0)+IF(F144="JčEČ",IF(L144=1,17,IF(L144=2,13.02,IF(L144=3,10.32,IF(L144=4,6,IF(L144=5,5.5,IF(L144=6,5,IF(L144=7,4.5,IF(L144=8,4,0))))))))+IF(L144&lt;=8,0,IF(L144&lt;=16,3,0))-IF(L144&lt;=8,0,IF(L144&lt;=16,(L144-9)*0.085,0)),0)+IF(F144="NEAK",IF(L144=1,11.48,IF(L144=2,8.79,IF(L144=3,6.97,IF(L144=4,4.05,IF(L144=5,3.71,IF(L144=6,3.38,IF(L144=7,3.04,IF(L144=8,2.7,0))))))))+IF(L144&lt;=8,0,IF(L144&lt;=16,2,IF(L144&lt;=24,1.3,0)))-IF(L144&lt;=8,0,IF(L144&lt;=16,(L144-9)*0.0574,IF(L144&lt;=24,(L144-17)*0.0574,0))),0))*IF(L144&lt;4,1,IF(OR(F144="PČ",F144="PŽ",F144="PT"),IF(J144&lt;32,J144/32,1),1))* IF(L144&lt;4,1,IF(OR(F144="EČ",F144="EŽ",F144="JOŽ",F144="JPČ",F144="NEAK"),IF(J144&lt;24,J144/24,1),1))*IF(L144&lt;4,1,IF(OR(F144="PČneol",F144="JEČ",F144="JEOF",F144="JnPČ",F144="JnEČ",F144="JčPČ",F144="JčEČ"),IF(J144&lt;16,J144/16,1),1))*IF(L144&lt;4,1,IF(F144="EČneol",IF(J144&lt;8,J144/8,1),1))</f>
        <v>3.4375</v>
      </c>
      <c r="O144" s="52">
        <f t="shared" si="53"/>
        <v>0</v>
      </c>
      <c r="P144" s="53">
        <f t="shared" ref="P144:P169" si="55">IF(O144=0,0,IF(F144="OŽ",IF(L144&gt;47,0,IF(J144&gt;47,(48-L144)*1.836,((48-L144)-(48-J144))*1.836)),0)+IF(F144="PČ",IF(L144&gt;31,0,IF(J144&gt;31,(32-L144)*1.347,((32-L144)-(32-J144))*1.347)),0)+ IF(F144="PČneol",IF(L144&gt;15,0,IF(J144&gt;15,(16-L144)*0.255,((16-L144)-(16-J144))*0.255)),0)+IF(F144="PŽ",IF(L144&gt;31,0,IF(J144&gt;31,(32-L144)*0.255,((32-L144)-(32-J144))*0.255)),0)+IF(F144="EČ",IF(L144&gt;23,0,IF(J144&gt;23,(24-L144)*0.612,((24-L144)-(24-J144))*0.612)),0)+IF(F144="EČneol",IF(L144&gt;7,0,IF(J144&gt;7,(8-L144)*0.204,((8-L144)-(8-J144))*0.204)),0)+IF(F144="EŽ",IF(L144&gt;23,0,IF(J144&gt;23,(24-L144)*0.204,((24-L144)-(24-J144))*0.204)),0)+IF(F144="PT",IF(L144&gt;31,0,IF(J144&gt;31,(32-L144)*0.204,((32-L144)-(32-J144))*0.204)),0)+IF(F144="JOŽ",IF(L144&gt;23,0,IF(J144&gt;23,(24-L144)*0.255,((24-L144)-(24-J144))*0.255)),0)+IF(F144="JPČ",IF(L144&gt;23,0,IF(J144&gt;23,(24-L144)*0.204,((24-L144)-(24-J144))*0.204)),0)+IF(F144="JEČ",IF(L144&gt;15,0,IF(J144&gt;15,(16-L144)*0.102,((16-L144)-(16-J144))*0.102)),0)+IF(F144="JEOF",IF(L144&gt;15,0,IF(J144&gt;15,(16-L144)*0.102,((16-L144)-(16-J144))*0.102)),0)+IF(F144="JnPČ",IF(L144&gt;15,0,IF(J144&gt;15,(16-L144)*0.153,((16-L144)-(16-J144))*0.153)),0)+IF(F144="JnEČ",IF(L144&gt;15,0,IF(J144&gt;15,(16-L144)*0.0765,((16-L144)-(16-J144))*0.0765)),0)+IF(F144="JčPČ",IF(L144&gt;15,0,IF(J144&gt;15,(16-L144)*0.06375,((16-L144)-(16-J144))*0.06375)),0)+IF(F144="JčEČ",IF(L144&gt;15,0,IF(J144&gt;15,(16-L144)*0.051,((16-L144)-(16-J144))*0.051)),0)+IF(F144="NEAK",IF(L144&gt;23,0,IF(J144&gt;23,(24-L144)*0.03444,((24-L144)-(24-J144))*0.03444)),0))</f>
        <v>0</v>
      </c>
      <c r="Q144" s="54">
        <f t="shared" ref="Q144" si="56">IF(ISERROR(P144*100/N144),0,(P144*100/N144))</f>
        <v>0</v>
      </c>
      <c r="R144" s="55">
        <f>IF(Q144&lt;=30,O144+P144,O144+O144*0.3)*IF(G144=1,0.4,IF(G144=2,0.75,IF(G144="1 (kas 4 m. 1 k. nerengiamos)",0.52,1)))*IF(D144="olimpinė",1,IF(M144="Ne",0.5,1))*IF(D144="olimpinė",1,IF(J144&lt;8,0,1))*E144*IF(D144="olimpinė",1,IF(K144&lt;16,0,1))*IF(I144&lt;=1,1,1/I144)*IF(OR(A17="Lietuvos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145" spans="1:18" ht="15" hidden="1" customHeight="1">
      <c r="A145" s="49">
        <v>3</v>
      </c>
      <c r="B145" s="49" t="s">
        <v>154</v>
      </c>
      <c r="C145" s="50" t="s">
        <v>115</v>
      </c>
      <c r="D145" s="49" t="s">
        <v>104</v>
      </c>
      <c r="E145" s="49">
        <v>1</v>
      </c>
      <c r="F145" s="49" t="s">
        <v>137</v>
      </c>
      <c r="G145" s="49">
        <v>1</v>
      </c>
      <c r="H145" s="49" t="s">
        <v>103</v>
      </c>
      <c r="I145" s="49"/>
      <c r="J145" s="49">
        <v>5</v>
      </c>
      <c r="K145" s="49">
        <v>5</v>
      </c>
      <c r="L145" s="49">
        <v>5</v>
      </c>
      <c r="M145" s="49" t="s">
        <v>108</v>
      </c>
      <c r="N145" s="51">
        <f t="shared" si="54"/>
        <v>3.4375</v>
      </c>
      <c r="O145" s="52">
        <f t="shared" si="53"/>
        <v>0</v>
      </c>
      <c r="P145" s="53">
        <f t="shared" si="55"/>
        <v>0</v>
      </c>
      <c r="Q145" s="54">
        <f>IF(ISERROR(P145*100/N145),0,(P145*100/N145))</f>
        <v>0</v>
      </c>
      <c r="R145" s="55">
        <f>IF(Q145&lt;=30,O145+P145,O145+O145*0.3)*IF(G145=1,0.4,IF(G145=2,0.75,IF(G145="1 (kas 4 m. 1 k. nerengiamos)",0.52,1)))*IF(D145="olimpinė",1,IF(M145="Ne",0.5,1))*IF(D145="olimpinė",1,IF(J145&lt;8,0,1))*E145*IF(D145="olimpinė",1,IF(K145&lt;16,0,1))*IF(I145&lt;=1,1,1/I145)*IF(OR(A18="Lietuvos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146" spans="1:18" ht="15" hidden="1" customHeight="1">
      <c r="A146" s="49">
        <v>4</v>
      </c>
      <c r="B146" s="49" t="s">
        <v>155</v>
      </c>
      <c r="C146" s="50" t="s">
        <v>139</v>
      </c>
      <c r="D146" s="49" t="s">
        <v>101</v>
      </c>
      <c r="E146" s="49">
        <v>1</v>
      </c>
      <c r="F146" s="49" t="s">
        <v>137</v>
      </c>
      <c r="G146" s="49">
        <v>1</v>
      </c>
      <c r="H146" s="49" t="s">
        <v>103</v>
      </c>
      <c r="I146" s="49"/>
      <c r="J146" s="49">
        <v>10</v>
      </c>
      <c r="K146" s="49">
        <v>9</v>
      </c>
      <c r="L146" s="49">
        <v>10</v>
      </c>
      <c r="M146" s="49" t="s">
        <v>108</v>
      </c>
      <c r="N146" s="51">
        <f t="shared" si="54"/>
        <v>3.6437499999999998</v>
      </c>
      <c r="O146" s="52">
        <f t="shared" si="53"/>
        <v>0</v>
      </c>
      <c r="P146" s="53">
        <f t="shared" si="55"/>
        <v>0</v>
      </c>
      <c r="Q146" s="54">
        <f t="shared" ref="Q146:Q169" si="57">IF(ISERROR(P146*100/N146),0,(P146*100/N146))</f>
        <v>0</v>
      </c>
      <c r="R146" s="55">
        <f t="shared" ref="R146:R162" si="58">IF(Q146&lt;=30,O146+P146,O146+O146*0.3)*IF(G146=1,0.4,IF(G146=2,0.75,IF(G146="1 (kas 4 m. 1 k. nerengiamos)",0.52,1)))*IF(D146="olimpinė",1,IF(M146="Ne",0.5,1))*IF(D146="olimpinė",1,IF(J146&lt;8,0,1))*E146*IF(D146="olimpinė",1,IF(K146&lt;16,0,1))*IF(I146&lt;=1,1,1/I146)*IF(OR(A19="Lietuvos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0</v>
      </c>
    </row>
    <row r="147" spans="1:18" ht="15" hidden="1" customHeight="1">
      <c r="A147" s="49">
        <v>5</v>
      </c>
      <c r="B147" s="49" t="s">
        <v>155</v>
      </c>
      <c r="C147" s="50" t="s">
        <v>139</v>
      </c>
      <c r="D147" s="49" t="s">
        <v>101</v>
      </c>
      <c r="E147" s="49">
        <v>1</v>
      </c>
      <c r="F147" s="49" t="s">
        <v>137</v>
      </c>
      <c r="G147" s="49">
        <v>1</v>
      </c>
      <c r="H147" s="49" t="s">
        <v>103</v>
      </c>
      <c r="I147" s="49"/>
      <c r="J147" s="49">
        <v>10</v>
      </c>
      <c r="K147" s="49">
        <v>9</v>
      </c>
      <c r="L147" s="49">
        <v>10</v>
      </c>
      <c r="M147" s="49" t="s">
        <v>108</v>
      </c>
      <c r="N147" s="51">
        <f t="shared" si="54"/>
        <v>3.6437499999999998</v>
      </c>
      <c r="O147" s="52">
        <f t="shared" si="53"/>
        <v>0</v>
      </c>
      <c r="P147" s="53">
        <f t="shared" si="55"/>
        <v>0</v>
      </c>
      <c r="Q147" s="54">
        <f t="shared" si="57"/>
        <v>0</v>
      </c>
      <c r="R147" s="55">
        <f t="shared" si="58"/>
        <v>0</v>
      </c>
    </row>
    <row r="148" spans="1:18" ht="15" hidden="1" customHeight="1">
      <c r="A148" s="49">
        <v>6</v>
      </c>
      <c r="B148" s="49" t="s">
        <v>155</v>
      </c>
      <c r="C148" s="50" t="s">
        <v>139</v>
      </c>
      <c r="D148" s="49" t="s">
        <v>104</v>
      </c>
      <c r="E148" s="49">
        <v>1</v>
      </c>
      <c r="F148" s="49" t="s">
        <v>137</v>
      </c>
      <c r="G148" s="49">
        <v>1</v>
      </c>
      <c r="H148" s="49" t="s">
        <v>103</v>
      </c>
      <c r="I148" s="49"/>
      <c r="J148" s="49">
        <v>10</v>
      </c>
      <c r="K148" s="49">
        <v>9</v>
      </c>
      <c r="L148" s="49">
        <v>10</v>
      </c>
      <c r="M148" s="49" t="s">
        <v>108</v>
      </c>
      <c r="N148" s="51">
        <f t="shared" si="54"/>
        <v>3.6437499999999998</v>
      </c>
      <c r="O148" s="52">
        <f t="shared" si="53"/>
        <v>0</v>
      </c>
      <c r="P148" s="53">
        <f t="shared" si="55"/>
        <v>0</v>
      </c>
      <c r="Q148" s="54">
        <f t="shared" si="57"/>
        <v>0</v>
      </c>
      <c r="R148" s="55">
        <f t="shared" si="58"/>
        <v>0</v>
      </c>
    </row>
    <row r="149" spans="1:18" ht="15" hidden="1" customHeight="1">
      <c r="A149" s="49">
        <v>7</v>
      </c>
      <c r="B149" s="49" t="s">
        <v>114</v>
      </c>
      <c r="C149" s="50" t="s">
        <v>115</v>
      </c>
      <c r="D149" s="49" t="s">
        <v>101</v>
      </c>
      <c r="E149" s="49">
        <v>1</v>
      </c>
      <c r="F149" s="49" t="s">
        <v>137</v>
      </c>
      <c r="G149" s="49">
        <v>1</v>
      </c>
      <c r="H149" s="49" t="s">
        <v>103</v>
      </c>
      <c r="I149" s="49"/>
      <c r="J149" s="49">
        <v>15</v>
      </c>
      <c r="K149" s="49">
        <v>13</v>
      </c>
      <c r="L149" s="49">
        <v>13</v>
      </c>
      <c r="M149" s="49" t="s">
        <v>108</v>
      </c>
      <c r="N149" s="51">
        <f t="shared" si="54"/>
        <v>4.9875000000000007</v>
      </c>
      <c r="O149" s="52">
        <f t="shared" si="53"/>
        <v>0</v>
      </c>
      <c r="P149" s="53">
        <f t="shared" si="55"/>
        <v>0</v>
      </c>
      <c r="Q149" s="54">
        <f t="shared" si="57"/>
        <v>0</v>
      </c>
      <c r="R149" s="55">
        <f t="shared" si="58"/>
        <v>0</v>
      </c>
    </row>
    <row r="150" spans="1:18" ht="15" hidden="1" customHeight="1">
      <c r="A150" s="49">
        <v>8</v>
      </c>
      <c r="B150" s="49" t="s">
        <v>114</v>
      </c>
      <c r="C150" s="50" t="s">
        <v>115</v>
      </c>
      <c r="D150" s="49" t="s">
        <v>101</v>
      </c>
      <c r="E150" s="49">
        <v>1</v>
      </c>
      <c r="F150" s="49" t="s">
        <v>137</v>
      </c>
      <c r="G150" s="49">
        <v>1</v>
      </c>
      <c r="H150" s="49" t="s">
        <v>103</v>
      </c>
      <c r="I150" s="49"/>
      <c r="J150" s="49">
        <v>15</v>
      </c>
      <c r="K150" s="49">
        <v>13</v>
      </c>
      <c r="L150" s="49">
        <v>13</v>
      </c>
      <c r="M150" s="49" t="s">
        <v>108</v>
      </c>
      <c r="N150" s="51">
        <f t="shared" si="54"/>
        <v>4.9875000000000007</v>
      </c>
      <c r="O150" s="52">
        <f t="shared" si="53"/>
        <v>0</v>
      </c>
      <c r="P150" s="53">
        <f t="shared" si="55"/>
        <v>0</v>
      </c>
      <c r="Q150" s="54">
        <f t="shared" si="57"/>
        <v>0</v>
      </c>
      <c r="R150" s="55">
        <f t="shared" si="58"/>
        <v>0</v>
      </c>
    </row>
    <row r="151" spans="1:18" ht="15" hidden="1" customHeight="1">
      <c r="A151" s="49">
        <v>9</v>
      </c>
      <c r="B151" s="49" t="s">
        <v>114</v>
      </c>
      <c r="C151" s="50" t="s">
        <v>115</v>
      </c>
      <c r="D151" s="49" t="s">
        <v>104</v>
      </c>
      <c r="E151" s="49">
        <v>1</v>
      </c>
      <c r="F151" s="49" t="s">
        <v>137</v>
      </c>
      <c r="G151" s="49">
        <v>1</v>
      </c>
      <c r="H151" s="49" t="s">
        <v>103</v>
      </c>
      <c r="I151" s="49"/>
      <c r="J151" s="49">
        <v>15</v>
      </c>
      <c r="K151" s="49">
        <v>13</v>
      </c>
      <c r="L151" s="49">
        <v>13</v>
      </c>
      <c r="M151" s="49" t="s">
        <v>108</v>
      </c>
      <c r="N151" s="51">
        <f t="shared" si="54"/>
        <v>4.9875000000000007</v>
      </c>
      <c r="O151" s="52">
        <f t="shared" si="53"/>
        <v>0</v>
      </c>
      <c r="P151" s="53">
        <f t="shared" si="55"/>
        <v>0</v>
      </c>
      <c r="Q151" s="54">
        <f t="shared" si="57"/>
        <v>0</v>
      </c>
      <c r="R151" s="55">
        <f t="shared" si="58"/>
        <v>0</v>
      </c>
    </row>
    <row r="152" spans="1:18" ht="15" hidden="1" customHeight="1">
      <c r="A152" s="49">
        <v>10</v>
      </c>
      <c r="B152" s="49" t="s">
        <v>159</v>
      </c>
      <c r="C152" s="50" t="s">
        <v>115</v>
      </c>
      <c r="D152" s="49" t="s">
        <v>101</v>
      </c>
      <c r="E152" s="49">
        <v>1</v>
      </c>
      <c r="F152" s="49" t="s">
        <v>137</v>
      </c>
      <c r="G152" s="49">
        <v>1</v>
      </c>
      <c r="H152" s="49" t="s">
        <v>103</v>
      </c>
      <c r="I152" s="49"/>
      <c r="J152" s="49">
        <v>15</v>
      </c>
      <c r="K152" s="49">
        <v>13</v>
      </c>
      <c r="L152" s="49">
        <v>14</v>
      </c>
      <c r="M152" s="49" t="s">
        <v>108</v>
      </c>
      <c r="N152" s="51">
        <f t="shared" si="54"/>
        <v>4.828125</v>
      </c>
      <c r="O152" s="52">
        <f t="shared" si="53"/>
        <v>0</v>
      </c>
      <c r="P152" s="53">
        <f t="shared" si="55"/>
        <v>0</v>
      </c>
      <c r="Q152" s="54">
        <f t="shared" si="57"/>
        <v>0</v>
      </c>
      <c r="R152" s="55">
        <f t="shared" si="58"/>
        <v>0</v>
      </c>
    </row>
    <row r="153" spans="1:18" ht="15" hidden="1" customHeight="1">
      <c r="A153" s="49">
        <v>11</v>
      </c>
      <c r="B153" s="49" t="s">
        <v>159</v>
      </c>
      <c r="C153" s="50" t="s">
        <v>115</v>
      </c>
      <c r="D153" s="49" t="s">
        <v>101</v>
      </c>
      <c r="E153" s="49">
        <v>1</v>
      </c>
      <c r="F153" s="49" t="s">
        <v>137</v>
      </c>
      <c r="G153" s="49">
        <v>1</v>
      </c>
      <c r="H153" s="49" t="s">
        <v>103</v>
      </c>
      <c r="I153" s="49"/>
      <c r="J153" s="49">
        <v>15</v>
      </c>
      <c r="K153" s="49">
        <v>13</v>
      </c>
      <c r="L153" s="49">
        <v>14</v>
      </c>
      <c r="M153" s="49" t="s">
        <v>108</v>
      </c>
      <c r="N153" s="51">
        <f t="shared" si="54"/>
        <v>4.828125</v>
      </c>
      <c r="O153" s="52">
        <f t="shared" si="53"/>
        <v>0</v>
      </c>
      <c r="P153" s="53">
        <f t="shared" si="55"/>
        <v>0</v>
      </c>
      <c r="Q153" s="54">
        <f t="shared" si="57"/>
        <v>0</v>
      </c>
      <c r="R153" s="55">
        <f t="shared" si="58"/>
        <v>0</v>
      </c>
    </row>
    <row r="154" spans="1:18" ht="15" hidden="1" customHeight="1">
      <c r="A154" s="49">
        <v>12</v>
      </c>
      <c r="B154" s="49" t="s">
        <v>159</v>
      </c>
      <c r="C154" s="50" t="s">
        <v>115</v>
      </c>
      <c r="D154" s="49" t="s">
        <v>104</v>
      </c>
      <c r="E154" s="49">
        <v>1</v>
      </c>
      <c r="F154" s="49" t="s">
        <v>137</v>
      </c>
      <c r="G154" s="49">
        <v>1</v>
      </c>
      <c r="H154" s="49" t="s">
        <v>103</v>
      </c>
      <c r="I154" s="49"/>
      <c r="J154" s="49">
        <v>15</v>
      </c>
      <c r="K154" s="49">
        <v>13</v>
      </c>
      <c r="L154" s="49">
        <v>14</v>
      </c>
      <c r="M154" s="49" t="s">
        <v>108</v>
      </c>
      <c r="N154" s="51">
        <f t="shared" si="54"/>
        <v>4.828125</v>
      </c>
      <c r="O154" s="52">
        <f t="shared" si="53"/>
        <v>0</v>
      </c>
      <c r="P154" s="53">
        <f t="shared" si="55"/>
        <v>0</v>
      </c>
      <c r="Q154" s="54">
        <f t="shared" si="57"/>
        <v>0</v>
      </c>
      <c r="R154" s="55">
        <f t="shared" si="58"/>
        <v>0</v>
      </c>
    </row>
    <row r="155" spans="1:18" ht="15" hidden="1" customHeight="1">
      <c r="A155" s="49">
        <v>13</v>
      </c>
      <c r="B155" s="49" t="s">
        <v>160</v>
      </c>
      <c r="C155" s="50" t="s">
        <v>118</v>
      </c>
      <c r="D155" s="49" t="s">
        <v>101</v>
      </c>
      <c r="E155" s="49">
        <v>1</v>
      </c>
      <c r="F155" s="49" t="s">
        <v>137</v>
      </c>
      <c r="G155" s="49">
        <v>1</v>
      </c>
      <c r="H155" s="49" t="s">
        <v>103</v>
      </c>
      <c r="I155" s="49"/>
      <c r="J155" s="49">
        <v>17</v>
      </c>
      <c r="K155" s="49">
        <v>14</v>
      </c>
      <c r="L155" s="49">
        <v>10</v>
      </c>
      <c r="M155" s="49" t="s">
        <v>108</v>
      </c>
      <c r="N155" s="51">
        <f t="shared" si="54"/>
        <v>5.83</v>
      </c>
      <c r="O155" s="52">
        <f t="shared" si="53"/>
        <v>5.83</v>
      </c>
      <c r="P155" s="53">
        <f t="shared" si="55"/>
        <v>0.61199999999999999</v>
      </c>
      <c r="Q155" s="54">
        <f t="shared" si="57"/>
        <v>10.497427101200685</v>
      </c>
      <c r="R155" s="55">
        <f t="shared" si="58"/>
        <v>0</v>
      </c>
    </row>
    <row r="156" spans="1:18" ht="15" hidden="1" customHeight="1">
      <c r="A156" s="49">
        <v>14</v>
      </c>
      <c r="B156" s="49" t="s">
        <v>160</v>
      </c>
      <c r="C156" s="50" t="s">
        <v>118</v>
      </c>
      <c r="D156" s="49" t="s">
        <v>101</v>
      </c>
      <c r="E156" s="49">
        <v>1</v>
      </c>
      <c r="F156" s="49" t="s">
        <v>137</v>
      </c>
      <c r="G156" s="49">
        <v>1</v>
      </c>
      <c r="H156" s="49" t="s">
        <v>103</v>
      </c>
      <c r="I156" s="49"/>
      <c r="J156" s="49">
        <v>17</v>
      </c>
      <c r="K156" s="49">
        <v>14</v>
      </c>
      <c r="L156" s="49">
        <v>12</v>
      </c>
      <c r="M156" s="49" t="s">
        <v>108</v>
      </c>
      <c r="N156" s="51">
        <f t="shared" si="54"/>
        <v>5.49</v>
      </c>
      <c r="O156" s="52">
        <f t="shared" si="53"/>
        <v>0</v>
      </c>
      <c r="P156" s="53">
        <f t="shared" si="55"/>
        <v>0</v>
      </c>
      <c r="Q156" s="54">
        <f t="shared" si="57"/>
        <v>0</v>
      </c>
      <c r="R156" s="55">
        <f t="shared" si="58"/>
        <v>0</v>
      </c>
    </row>
    <row r="157" spans="1:18" ht="15" hidden="1" customHeight="1">
      <c r="A157" s="49">
        <v>15</v>
      </c>
      <c r="B157" s="49" t="s">
        <v>160</v>
      </c>
      <c r="C157" s="50" t="s">
        <v>118</v>
      </c>
      <c r="D157" s="49" t="s">
        <v>104</v>
      </c>
      <c r="E157" s="49">
        <v>1</v>
      </c>
      <c r="F157" s="49" t="s">
        <v>137</v>
      </c>
      <c r="G157" s="49">
        <v>1</v>
      </c>
      <c r="H157" s="49" t="s">
        <v>103</v>
      </c>
      <c r="I157" s="49"/>
      <c r="J157" s="49">
        <v>17</v>
      </c>
      <c r="K157" s="49">
        <v>14</v>
      </c>
      <c r="L157" s="49">
        <v>12</v>
      </c>
      <c r="M157" s="49" t="s">
        <v>108</v>
      </c>
      <c r="N157" s="51">
        <f t="shared" si="54"/>
        <v>5.49</v>
      </c>
      <c r="O157" s="52">
        <f t="shared" si="53"/>
        <v>0</v>
      </c>
      <c r="P157" s="53">
        <f t="shared" si="55"/>
        <v>0</v>
      </c>
      <c r="Q157" s="54">
        <f t="shared" si="57"/>
        <v>0</v>
      </c>
      <c r="R157" s="55">
        <f t="shared" si="58"/>
        <v>0</v>
      </c>
    </row>
    <row r="158" spans="1:18" ht="15" hidden="1" customHeight="1">
      <c r="A158" s="49">
        <v>16</v>
      </c>
      <c r="B158" s="49" t="s">
        <v>161</v>
      </c>
      <c r="C158" s="50" t="s">
        <v>118</v>
      </c>
      <c r="D158" s="49" t="s">
        <v>101</v>
      </c>
      <c r="E158" s="49">
        <v>1</v>
      </c>
      <c r="F158" s="49" t="s">
        <v>137</v>
      </c>
      <c r="G158" s="49">
        <v>1</v>
      </c>
      <c r="H158" s="49" t="s">
        <v>103</v>
      </c>
      <c r="I158" s="49"/>
      <c r="J158" s="49">
        <v>17</v>
      </c>
      <c r="K158" s="49">
        <v>14</v>
      </c>
      <c r="L158" s="49">
        <v>15</v>
      </c>
      <c r="M158" s="49" t="s">
        <v>108</v>
      </c>
      <c r="N158" s="51">
        <f t="shared" si="54"/>
        <v>4.9800000000000004</v>
      </c>
      <c r="O158" s="52">
        <f t="shared" si="53"/>
        <v>0</v>
      </c>
      <c r="P158" s="53">
        <f t="shared" si="55"/>
        <v>0</v>
      </c>
      <c r="Q158" s="54">
        <f t="shared" si="57"/>
        <v>0</v>
      </c>
      <c r="R158" s="55">
        <f t="shared" si="58"/>
        <v>0</v>
      </c>
    </row>
    <row r="159" spans="1:18" ht="15" hidden="1" customHeight="1">
      <c r="A159" s="49">
        <v>17</v>
      </c>
      <c r="B159" s="49" t="s">
        <v>161</v>
      </c>
      <c r="C159" s="50" t="s">
        <v>118</v>
      </c>
      <c r="D159" s="49" t="s">
        <v>101</v>
      </c>
      <c r="E159" s="49">
        <v>1</v>
      </c>
      <c r="F159" s="49" t="s">
        <v>137</v>
      </c>
      <c r="G159" s="49">
        <v>1</v>
      </c>
      <c r="H159" s="49" t="s">
        <v>103</v>
      </c>
      <c r="I159" s="49"/>
      <c r="J159" s="49">
        <v>17</v>
      </c>
      <c r="K159" s="49">
        <v>14</v>
      </c>
      <c r="L159" s="49">
        <v>15</v>
      </c>
      <c r="M159" s="49" t="s">
        <v>108</v>
      </c>
      <c r="N159" s="51">
        <f t="shared" si="54"/>
        <v>4.9800000000000004</v>
      </c>
      <c r="O159" s="52">
        <f t="shared" si="53"/>
        <v>0</v>
      </c>
      <c r="P159" s="53">
        <f t="shared" si="55"/>
        <v>0</v>
      </c>
      <c r="Q159" s="54">
        <f t="shared" si="57"/>
        <v>0</v>
      </c>
      <c r="R159" s="55">
        <f t="shared" si="58"/>
        <v>0</v>
      </c>
    </row>
    <row r="160" spans="1:18" ht="15" hidden="1" customHeight="1">
      <c r="A160" s="49">
        <v>18</v>
      </c>
      <c r="B160" s="49" t="s">
        <v>161</v>
      </c>
      <c r="C160" s="50" t="s">
        <v>118</v>
      </c>
      <c r="D160" s="49" t="s">
        <v>104</v>
      </c>
      <c r="E160" s="49">
        <v>1</v>
      </c>
      <c r="F160" s="49" t="s">
        <v>137</v>
      </c>
      <c r="G160" s="49">
        <v>1</v>
      </c>
      <c r="H160" s="49" t="s">
        <v>103</v>
      </c>
      <c r="I160" s="49"/>
      <c r="J160" s="49">
        <v>17</v>
      </c>
      <c r="K160" s="49">
        <v>14</v>
      </c>
      <c r="L160" s="49">
        <v>15</v>
      </c>
      <c r="M160" s="49" t="s">
        <v>108</v>
      </c>
      <c r="N160" s="51">
        <f t="shared" si="54"/>
        <v>4.9800000000000004</v>
      </c>
      <c r="O160" s="52">
        <f t="shared" si="53"/>
        <v>0</v>
      </c>
      <c r="P160" s="53">
        <f t="shared" si="55"/>
        <v>0</v>
      </c>
      <c r="Q160" s="54">
        <f t="shared" si="57"/>
        <v>0</v>
      </c>
      <c r="R160" s="55">
        <f t="shared" si="58"/>
        <v>0</v>
      </c>
    </row>
    <row r="161" spans="1:18" ht="15" hidden="1" customHeight="1">
      <c r="A161" s="49">
        <v>19</v>
      </c>
      <c r="B161" s="49" t="s">
        <v>121</v>
      </c>
      <c r="C161" s="50" t="s">
        <v>106</v>
      </c>
      <c r="D161" s="49" t="s">
        <v>101</v>
      </c>
      <c r="E161" s="49">
        <v>1</v>
      </c>
      <c r="F161" s="49" t="s">
        <v>137</v>
      </c>
      <c r="G161" s="49">
        <v>1</v>
      </c>
      <c r="H161" s="49" t="s">
        <v>103</v>
      </c>
      <c r="I161" s="49"/>
      <c r="J161" s="49">
        <v>10</v>
      </c>
      <c r="K161" s="49">
        <v>10</v>
      </c>
      <c r="L161" s="49">
        <v>7</v>
      </c>
      <c r="M161" s="49" t="s">
        <v>108</v>
      </c>
      <c r="N161" s="51">
        <f t="shared" si="54"/>
        <v>5.625</v>
      </c>
      <c r="O161" s="52">
        <f t="shared" si="53"/>
        <v>5.625</v>
      </c>
      <c r="P161" s="53">
        <f t="shared" si="55"/>
        <v>0.30599999999999999</v>
      </c>
      <c r="Q161" s="54">
        <f t="shared" si="57"/>
        <v>5.4399999999999995</v>
      </c>
      <c r="R161" s="55">
        <f t="shared" si="58"/>
        <v>0</v>
      </c>
    </row>
    <row r="162" spans="1:18" ht="15" hidden="1" customHeight="1">
      <c r="A162" s="49">
        <v>20</v>
      </c>
      <c r="B162" s="49" t="s">
        <v>121</v>
      </c>
      <c r="C162" s="50" t="s">
        <v>106</v>
      </c>
      <c r="D162" s="49" t="s">
        <v>101</v>
      </c>
      <c r="E162" s="49">
        <v>1</v>
      </c>
      <c r="F162" s="49" t="s">
        <v>137</v>
      </c>
      <c r="G162" s="49">
        <v>1</v>
      </c>
      <c r="H162" s="49" t="s">
        <v>103</v>
      </c>
      <c r="I162" s="49"/>
      <c r="J162" s="49">
        <v>10</v>
      </c>
      <c r="K162" s="49">
        <v>10</v>
      </c>
      <c r="L162" s="49">
        <v>10</v>
      </c>
      <c r="M162" s="49" t="s">
        <v>108</v>
      </c>
      <c r="N162" s="51">
        <f t="shared" si="54"/>
        <v>3.6437499999999998</v>
      </c>
      <c r="O162" s="52">
        <f t="shared" si="53"/>
        <v>0</v>
      </c>
      <c r="P162" s="53">
        <f t="shared" si="55"/>
        <v>0</v>
      </c>
      <c r="Q162" s="54">
        <f t="shared" si="57"/>
        <v>0</v>
      </c>
      <c r="R162" s="55">
        <f t="shared" si="58"/>
        <v>0</v>
      </c>
    </row>
    <row r="163" spans="1:18" ht="15" hidden="1" customHeight="1">
      <c r="A163" s="49">
        <v>21</v>
      </c>
      <c r="B163" s="49" t="s">
        <v>121</v>
      </c>
      <c r="C163" s="50" t="s">
        <v>106</v>
      </c>
      <c r="D163" s="49" t="s">
        <v>104</v>
      </c>
      <c r="E163" s="49">
        <v>1</v>
      </c>
      <c r="F163" s="49" t="s">
        <v>137</v>
      </c>
      <c r="G163" s="49">
        <v>1</v>
      </c>
      <c r="H163" s="49" t="s">
        <v>103</v>
      </c>
      <c r="I163" s="49"/>
      <c r="J163" s="49">
        <v>10</v>
      </c>
      <c r="K163" s="49">
        <v>10</v>
      </c>
      <c r="L163" s="49">
        <v>8</v>
      </c>
      <c r="M163" s="49" t="s">
        <v>108</v>
      </c>
      <c r="N163" s="51">
        <f t="shared" si="54"/>
        <v>5</v>
      </c>
      <c r="O163" s="52">
        <f t="shared" si="53"/>
        <v>0</v>
      </c>
      <c r="P163" s="53">
        <f t="shared" si="55"/>
        <v>0</v>
      </c>
      <c r="Q163" s="54">
        <f t="shared" si="57"/>
        <v>0</v>
      </c>
      <c r="R163" s="55">
        <f>IF(Q163&lt;=30,O163+P163,O163+O163*0.3)*IF(G163=1,0.4,IF(G163=2,0.75,IF(G163="1 (kas 4 m. 1 k. nerengiamos)",0.52,1)))*IF(D163="olimpinė",1,IF(M163="Ne",0.5,1))*IF(D163="olimpinė",1,IF(J163&lt;8,0,1))*E163*IF(D163="olimpinė",1,IF(K163&lt;16,0,1))*IF(I163&lt;=1,1,1/I163)*IF(OR(A19="Lietuvos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0</v>
      </c>
    </row>
    <row r="164" spans="1:18" ht="15" hidden="1" customHeight="1">
      <c r="A164" s="49">
        <v>22</v>
      </c>
      <c r="B164" s="49" t="s">
        <v>162</v>
      </c>
      <c r="C164" s="50" t="s">
        <v>131</v>
      </c>
      <c r="D164" s="49" t="s">
        <v>101</v>
      </c>
      <c r="E164" s="49">
        <v>1</v>
      </c>
      <c r="F164" s="49" t="s">
        <v>137</v>
      </c>
      <c r="G164" s="49">
        <v>1</v>
      </c>
      <c r="H164" s="49" t="s">
        <v>103</v>
      </c>
      <c r="I164" s="49"/>
      <c r="J164" s="49">
        <v>10</v>
      </c>
      <c r="K164" s="49">
        <v>7</v>
      </c>
      <c r="L164" s="49">
        <v>8</v>
      </c>
      <c r="M164" s="49" t="s">
        <v>108</v>
      </c>
      <c r="N164" s="51">
        <f t="shared" si="54"/>
        <v>5</v>
      </c>
      <c r="O164" s="52">
        <f t="shared" si="53"/>
        <v>0</v>
      </c>
      <c r="P164" s="53">
        <f t="shared" si="55"/>
        <v>0</v>
      </c>
      <c r="Q164" s="54">
        <f t="shared" si="57"/>
        <v>0</v>
      </c>
      <c r="R164" s="55">
        <f>IF(Q164&lt;=30,O164+P164,O164+O164*0.3)*IF(G164=1,0.4,IF(G164=2,0.75,IF(G164="1 (kas 4 m. 1 k. nerengiamos)",0.52,1)))*IF(D164="olimpinė",1,IF(M164="Ne",0.5,1))*IF(D164="olimpinė",1,IF(J164&lt;8,0,1))*E164*IF(D164="olimpinė",1,IF(K164&lt;16,0,1))*IF(I164&lt;=1,1,1/I164)*IF(OR(A20="Lietuvos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165" spans="1:18" ht="15" hidden="1" customHeight="1">
      <c r="A165" s="49">
        <v>23</v>
      </c>
      <c r="B165" s="49" t="s">
        <v>162</v>
      </c>
      <c r="C165" s="50" t="s">
        <v>131</v>
      </c>
      <c r="D165" s="49" t="s">
        <v>101</v>
      </c>
      <c r="E165" s="49">
        <v>1</v>
      </c>
      <c r="F165" s="49" t="s">
        <v>137</v>
      </c>
      <c r="G165" s="49">
        <v>1</v>
      </c>
      <c r="H165" s="49" t="s">
        <v>103</v>
      </c>
      <c r="I165" s="49"/>
      <c r="J165" s="49">
        <v>10</v>
      </c>
      <c r="K165" s="49">
        <v>7</v>
      </c>
      <c r="L165" s="49">
        <v>8</v>
      </c>
      <c r="M165" s="49" t="s">
        <v>108</v>
      </c>
      <c r="N165" s="51">
        <f t="shared" si="54"/>
        <v>5</v>
      </c>
      <c r="O165" s="52">
        <f t="shared" si="53"/>
        <v>0</v>
      </c>
      <c r="P165" s="53">
        <f t="shared" si="55"/>
        <v>0</v>
      </c>
      <c r="Q165" s="54">
        <f t="shared" si="57"/>
        <v>0</v>
      </c>
      <c r="R165" s="55">
        <f>IF(Q165&lt;=30,O165+P165,O165+O165*0.3)*IF(G165=1,0.4,IF(G165=2,0.75,IF(G165="1 (kas 4 m. 1 k. nerengiamos)",0.52,1)))*IF(D165="olimpinė",1,IF(M165="Ne",0.5,1))*IF(D165="olimpinė",1,IF(J165&lt;8,0,1))*E165*IF(D165="olimpinė",1,IF(K165&lt;16,0,1))*IF(I165&lt;=1,1,1/I165)*IF(OR(A21="Lietuvos lengvosios atletikos federacija",A21="Lietuvos šaudymo sporto sąjunga"),1.01,1)*IF(OR(A21="Lietuvos dviračių sporto federacija",A21="Lietuvos biatlono federacija",A21=" Lietuvos nacionalinė slidinėjimo asociacija"),1.03,1)*IF(OR(A21="Lietuvos baidarių ir kanojų irklavimo federacija",A21="Lietuvos buriuotojų sąjunga",A21="Lietuvos irklavimo federacija"),1.04,1)*IF(OR(A21="Lietuvos aeroklubas",A21="Lietuvos automobilių sporto federacija",A21="Lietuvos motociklų sporto federacija",A21="Lietuvos motorlaivių federacija",A21="Lietuvos žirginio sporto federacija"),1.09,1)</f>
        <v>0</v>
      </c>
    </row>
    <row r="166" spans="1:18" ht="15" hidden="1" customHeight="1">
      <c r="A166" s="49">
        <v>24</v>
      </c>
      <c r="B166" s="49" t="s">
        <v>162</v>
      </c>
      <c r="C166" s="50" t="s">
        <v>131</v>
      </c>
      <c r="D166" s="49" t="s">
        <v>104</v>
      </c>
      <c r="E166" s="49">
        <v>1</v>
      </c>
      <c r="F166" s="49" t="s">
        <v>137</v>
      </c>
      <c r="G166" s="49">
        <v>1</v>
      </c>
      <c r="H166" s="49" t="s">
        <v>103</v>
      </c>
      <c r="I166" s="49"/>
      <c r="J166" s="49">
        <v>10</v>
      </c>
      <c r="K166" s="49">
        <v>7</v>
      </c>
      <c r="L166" s="49">
        <v>8</v>
      </c>
      <c r="M166" s="49" t="s">
        <v>108</v>
      </c>
      <c r="N166" s="51">
        <f t="shared" si="54"/>
        <v>5</v>
      </c>
      <c r="O166" s="52">
        <f t="shared" si="53"/>
        <v>0</v>
      </c>
      <c r="P166" s="53">
        <f t="shared" si="55"/>
        <v>0</v>
      </c>
      <c r="Q166" s="54">
        <f t="shared" si="57"/>
        <v>0</v>
      </c>
      <c r="R166" s="55">
        <f>IF(Q166&lt;=30,O166+P166,O166+O166*0.3)*IF(G166=1,0.4,IF(G166=2,0.75,IF(G166="1 (kas 4 m. 1 k. nerengiamos)",0.52,1)))*IF(D166="olimpinė",1,IF(M166="Ne",0.5,1))*IF(D166="olimpinė",1,IF(J166&lt;8,0,1))*E166*IF(D166="olimpinė",1,IF(K166&lt;16,0,1))*IF(I166&lt;=1,1,1/I166)*IF(OR(A22="Lietuvos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0</v>
      </c>
    </row>
    <row r="167" spans="1:18" ht="15" hidden="1" customHeight="1">
      <c r="A167" s="49">
        <v>25</v>
      </c>
      <c r="B167" s="49" t="s">
        <v>122</v>
      </c>
      <c r="C167" s="50" t="s">
        <v>131</v>
      </c>
      <c r="D167" s="49" t="s">
        <v>101</v>
      </c>
      <c r="E167" s="49">
        <v>1</v>
      </c>
      <c r="F167" s="49" t="s">
        <v>137</v>
      </c>
      <c r="G167" s="49">
        <v>1</v>
      </c>
      <c r="H167" s="49" t="s">
        <v>103</v>
      </c>
      <c r="I167" s="49"/>
      <c r="J167" s="49">
        <v>10</v>
      </c>
      <c r="K167" s="49">
        <v>7</v>
      </c>
      <c r="L167" s="49">
        <v>9</v>
      </c>
      <c r="M167" s="49" t="s">
        <v>108</v>
      </c>
      <c r="N167" s="51">
        <f t="shared" si="54"/>
        <v>3.75</v>
      </c>
      <c r="O167" s="52">
        <f t="shared" si="53"/>
        <v>0</v>
      </c>
      <c r="P167" s="53">
        <f t="shared" si="55"/>
        <v>0</v>
      </c>
      <c r="Q167" s="54">
        <f t="shared" si="57"/>
        <v>0</v>
      </c>
      <c r="R167" s="55">
        <f>IF(Q167&lt;=30,O167+P167,O167+O167*0.3)*IF(G167=1,0.4,IF(G167=2,0.75,IF(G167="1 (kas 4 m. 1 k. nerengiamos)",0.52,1)))*IF(D167="olimpinė",1,IF(M167="Ne",0.5,1))*IF(D167="olimpinė",1,IF(J167&lt;8,0,1))*E167*IF(D167="olimpinė",1,IF(K167&lt;16,0,1))*IF(I167&lt;=1,1,1/I167)*IF(OR(A140="Lietuvos lengvosios atletikos federacija",A140="Lietuvos šaudymo sporto sąjunga"),1.01,1)*IF(OR(A140="Lietuvos dviračių sporto federacija",A140="Lietuvos biatlono federacija",A140=" Lietuvos nacionalinė slidinėjimo asociacija"),1.03,1)*IF(OR(A140="Lietuvos baidarių ir kanojų irklavimo federacija",A140="Lietuvos buriuotojų sąjunga",A140="Lietuvos irklavimo federacija"),1.04,1)*IF(OR(A140="Lietuvos aeroklubas",A140="Lietuvos automobilių sporto federacija",A140="Lietuvos motociklų sporto federacija",A140="Lietuvos motorlaivių federacija",A140="Lietuvos žirginio sporto federacija"),1.09,1)</f>
        <v>0</v>
      </c>
    </row>
    <row r="168" spans="1:18" ht="15" hidden="1" customHeight="1">
      <c r="A168" s="49">
        <v>26</v>
      </c>
      <c r="B168" s="49" t="s">
        <v>122</v>
      </c>
      <c r="C168" s="50" t="s">
        <v>131</v>
      </c>
      <c r="D168" s="49" t="s">
        <v>101</v>
      </c>
      <c r="E168" s="49">
        <v>1</v>
      </c>
      <c r="F168" s="49" t="s">
        <v>137</v>
      </c>
      <c r="G168" s="49">
        <v>1</v>
      </c>
      <c r="H168" s="49" t="s">
        <v>103</v>
      </c>
      <c r="I168" s="49"/>
      <c r="J168" s="49">
        <v>10</v>
      </c>
      <c r="K168" s="49">
        <v>7</v>
      </c>
      <c r="L168" s="49">
        <v>10</v>
      </c>
      <c r="M168" s="49" t="s">
        <v>108</v>
      </c>
      <c r="N168" s="51">
        <f>(IF(F168="OŽ",IF(L168=1,612,IF(L168=2,473.76,IF(L168=3,380.16,IF(L168=4,201.6,IF(L168=5,187.2,IF(L168=6,172.8,IF(L168=7,165,IF(L168=8,160,0))))))))+IF(L168&lt;=8,0,IF(L168&lt;=16,153,IF(L168&lt;=24,120,IF(L168&lt;=32,89,IF(L168&lt;=48,58,0)))))-IF(L168&lt;=8,0,IF(L168&lt;=16,(L168-9)*3.06,IF(L168&lt;=24,(L168-17)*3.06,IF(L168&lt;=32,(L168-25)*3.06,IF(L168&lt;=48,(L168-33)*3.06,0))))),0)+IF(F168="PČ",IF(L168=1,449,IF(L168=2,314.6,IF(L168=3,238,IF(L168=4,172,IF(L168=5,159,IF(L168=6,145,IF(L168=7,132,IF(L168=8,119,0))))))))+IF(L168&lt;=8,0,IF(L168&lt;=16,88,IF(L168&lt;=24,55,IF(L168&lt;=32,22,0))))-IF(L168&lt;=8,0,IF(L168&lt;=16,(L168-9)*2.245,IF(L168&lt;=24,(L168-17)*2.245,IF(L168&lt;=32,(L168-25)*2.245,0)))),0)+IF(F168="PČneol",IF(L168=1,85,IF(L168=2,64.61,IF(L168=3,50.76,IF(L168=4,16.25,IF(L168=5,15,IF(L168=6,13.75,IF(L168=7,12.5,IF(L168=8,11.25,0))))))))+IF(L168&lt;=8,0,IF(L168&lt;=16,9,0))-IF(L168&lt;=8,0,IF(L168&lt;=16,(L168-9)*0.425,0)),0)+IF(F168="PŽ",IF(L168=1,85,IF(L168=2,59.5,IF(L168=3,45,IF(L168=4,32.5,IF(L168=5,30,IF(L168=6,27.5,IF(L168=7,25,IF(L168=8,22.5,0))))))))+IF(L168&lt;=8,0,IF(L168&lt;=16,19,IF(L168&lt;=24,13,IF(L168&lt;=32,8,0))))-IF(L168&lt;=8,0,IF(L168&lt;=16,(L168-9)*0.425,IF(L168&lt;=24,(L168-17)*0.425,IF(L168&lt;=32,(L168-25)*0.425,0)))),0)+IF(F168="EČ",IF(L168=1,204,IF(L168=2,156.24,IF(L168=3,123.84,IF(L168=4,72,IF(L168=5,66,IF(L168=6,60,IF(L168=7,54,IF(L168=8,48,0))))))))+IF(L168&lt;=8,0,IF(L168&lt;=16,40,IF(L168&lt;=24,25,0)))-IF(L168&lt;=8,0,IF(L168&lt;=16,(L168-9)*1.02,IF(L168&lt;=24,(L168-17)*1.02,0))),0)+IF(F168="EČneol",IF(L168=1,68,IF(L168=2,51.69,IF(L168=3,40.61,IF(L168=4,13,IF(L168=5,12,IF(L168=6,11,IF(L168=7,10,IF(L168=8,9,0)))))))))+IF(F168="EŽ",IF(L168=1,68,IF(L168=2,47.6,IF(L168=3,36,IF(L168=4,18,IF(L168=5,16.5,IF(L168=6,15,IF(L168=7,13.5,IF(L168=8,12,0))))))))+IF(L168&lt;=8,0,IF(L168&lt;=16,10,IF(L168&lt;=24,6,0)))-IF(L168&lt;=8,0,IF(L168&lt;=16,(L168-9)*0.34,IF(L168&lt;=24,(L168-17)*0.34,0))),0)+IF(F168="PT",IF(L168=1,68,IF(L168=2,52.08,IF(L168=3,41.28,IF(L168=4,24,IF(L168=5,22,IF(L168=6,20,IF(L168=7,18,IF(L168=8,16,0))))))))+IF(L168&lt;=8,0,IF(L168&lt;=16,13,IF(L168&lt;=24,9,IF(L168&lt;=32,4,0))))-IF(L168&lt;=8,0,IF(L168&lt;=16,(L168-9)*0.34,IF(L168&lt;=24,(L168-17)*0.34,IF(L168&lt;=32,(L168-25)*0.34,0)))),0)+IF(F168="JOŽ",IF(L168=1,85,IF(L168=2,59.5,IF(L168=3,45,IF(L168=4,32.5,IF(L168=5,30,IF(L168=6,27.5,IF(L168=7,25,IF(L168=8,22.5,0))))))))+IF(L168&lt;=8,0,IF(L168&lt;=16,19,IF(L168&lt;=24,13,0)))-IF(L168&lt;=8,0,IF(L168&lt;=16,(L168-9)*0.425,IF(L168&lt;=24,(L168-17)*0.425,0))),0)+IF(F168="JPČ",IF(L168=1,68,IF(L168=2,47.6,IF(L168=3,36,IF(L168=4,26,IF(L168=5,24,IF(L168=6,22,IF(L168=7,20,IF(L168=8,18,0))))))))+IF(L168&lt;=8,0,IF(L168&lt;=16,13,IF(L168&lt;=24,9,0)))-IF(L168&lt;=8,0,IF(L168&lt;=16,(L168-9)*0.34,IF(L168&lt;=24,(L168-17)*0.34,0))),0)+IF(F168="JEČ",IF(L168=1,34,IF(L168=2,26.04,IF(L168=3,20.6,IF(L168=4,12,IF(L168=5,11,IF(L168=6,10,IF(L168=7,9,IF(L168=8,8,0))))))))+IF(L168&lt;=8,0,IF(L168&lt;=16,6,0))-IF(L168&lt;=8,0,IF(L168&lt;=16,(L168-9)*0.17,0)),0)+IF(F168="JEOF",IF(L168=1,34,IF(L168=2,26.04,IF(L168=3,20.6,IF(L168=4,12,IF(L168=5,11,IF(L168=6,10,IF(L168=7,9,IF(L168=8,8,0))))))))+IF(L168&lt;=8,0,IF(L168&lt;=16,6,0))-IF(L168&lt;=8,0,IF(L168&lt;=16,(L168-9)*0.17,0)),0)+IF(F168="JnPČ",IF(L168=1,51,IF(L168=2,35.7,IF(L168=3,27,IF(L168=4,19.5,IF(L168=5,18,IF(L168=6,16.5,IF(L168=7,15,IF(L168=8,13.5,0))))))))+IF(L168&lt;=8,0,IF(L168&lt;=16,10,0))-IF(L168&lt;=8,0,IF(L168&lt;=16,(L168-9)*0.255,0)),0)+IF(F168="JnEČ",IF(L168=1,25.5,IF(L168=2,19.53,IF(L168=3,15.48,IF(L168=4,9,IF(L168=5,8.25,IF(L168=6,7.5,IF(L168=7,6.75,IF(L168=8,6,0))))))))+IF(L168&lt;=8,0,IF(L168&lt;=16,5,0))-IF(L168&lt;=8,0,IF(L168&lt;=16,(L168-9)*0.1275,0)),0)+IF(F168="JčPČ",IF(L168=1,21.25,IF(L168=2,14.5,IF(L168=3,11.5,IF(L168=4,7,IF(L168=5,6.5,IF(L168=6,6,IF(L168=7,5.5,IF(L168=8,5,0))))))))+IF(L168&lt;=8,0,IF(L168&lt;=16,4,0))-IF(L168&lt;=8,0,IF(L168&lt;=16,(L168-9)*0.10625,0)),0)+IF(F168="JčEČ",IF(L168=1,17,IF(L168=2,13.02,IF(L168=3,10.32,IF(L168=4,6,IF(L168=5,5.5,IF(L168=6,5,IF(L168=7,4.5,IF(L168=8,4,0))))))))+IF(L168&lt;=8,0,IF(L168&lt;=16,3,0))-IF(L168&lt;=8,0,IF(L168&lt;=16,(L168-9)*0.085,0)),0)+IF(F168="NEAK",IF(L168=1,11.48,IF(L168=2,8.79,IF(L168=3,6.97,IF(L168=4,4.05,IF(L168=5,3.71,IF(L168=6,3.38,IF(L168=7,3.04,IF(L168=8,2.7,0))))))))+IF(L168&lt;=8,0,IF(L168&lt;=16,2,IF(L168&lt;=24,1.3,0)))-IF(L168&lt;=8,0,IF(L168&lt;=16,(L168-9)*0.0574,IF(L168&lt;=24,(L168-17)*0.0574,0))),0))*IF(L168&lt;4,1,IF(OR(F168="PČ",F168="PŽ",F168="PT"),IF(J168&lt;32,J168/32,1),1))* IF(L168&lt;4,1,IF(OR(F168="EČ",F168="EŽ",F168="JOŽ",F168="JPČ",F168="NEAK"),IF(J168&lt;24,J168/24,1),1))*IF(L168&lt;4,1,IF(OR(F168="PČneol",F168="JEČ",F168="JEOF",F168="JnPČ",F168="JnEČ",F168="JčPČ",F168="JčEČ"),IF(J168&lt;16,J168/16,1),1))*IF(L168&lt;4,1,IF(F168="EČneol",IF(J168&lt;8,J168/8,1),1))</f>
        <v>3.6437499999999998</v>
      </c>
      <c r="O168" s="52">
        <f t="shared" si="53"/>
        <v>0</v>
      </c>
      <c r="P168" s="53">
        <f t="shared" si="55"/>
        <v>0</v>
      </c>
      <c r="Q168" s="54">
        <f t="shared" si="57"/>
        <v>0</v>
      </c>
      <c r="R168" s="55">
        <f>IF(Q168&lt;=30,O168+P168,O168+O168*0.3)*IF(G168=1,0.4,IF(G168=2,0.75,IF(G168="1 (kas 4 m. 1 k. nerengiamos)",0.52,1)))*IF(D168="olimpinė",1,IF(M168="Ne",0.5,1))*IF(D168="olimpinė",1,IF(J168&lt;8,0,1))*E168*IF(D168="olimpinė",1,IF(K168&lt;16,0,1))*IF(I168&lt;=1,1,1/I168)*IF(OR(A141="Lietuvos lengvosios atletikos federacija",A141="Lietuvos šaudymo sporto sąjunga"),1.01,1)*IF(OR(A141="Lietuvos dviračių sporto federacija",A141="Lietuvos biatlono federacija",A141=" Lietuvos nacionalinė slidinėjimo asociacija"),1.03,1)*IF(OR(A141="Lietuvos baidarių ir kanojų irklavimo federacija",A141="Lietuvos buriuotojų sąjunga",A141="Lietuvos irklavimo federacija"),1.04,1)*IF(OR(A141="Lietuvos aeroklubas",A141="Lietuvos automobilių sporto federacija",A141="Lietuvos motociklų sporto federacija",A141="Lietuvos motorlaivių federacija",A141="Lietuvos žirginio sporto federacija"),1.09,1)</f>
        <v>0</v>
      </c>
    </row>
    <row r="169" spans="1:18" ht="15" hidden="1" customHeight="1">
      <c r="A169" s="49">
        <v>27</v>
      </c>
      <c r="B169" s="49" t="s">
        <v>122</v>
      </c>
      <c r="C169" s="50" t="s">
        <v>131</v>
      </c>
      <c r="D169" s="49" t="s">
        <v>104</v>
      </c>
      <c r="E169" s="49">
        <v>1</v>
      </c>
      <c r="F169" s="49" t="s">
        <v>137</v>
      </c>
      <c r="G169" s="49">
        <v>1</v>
      </c>
      <c r="H169" s="49" t="s">
        <v>103</v>
      </c>
      <c r="I169" s="49"/>
      <c r="J169" s="49">
        <v>10</v>
      </c>
      <c r="K169" s="49">
        <v>7</v>
      </c>
      <c r="L169" s="49">
        <v>9</v>
      </c>
      <c r="M169" s="49" t="s">
        <v>108</v>
      </c>
      <c r="N169" s="51">
        <f t="shared" ref="N169" si="59">(IF(F169="OŽ",IF(L169=1,612,IF(L169=2,473.76,IF(L169=3,380.16,IF(L169=4,201.6,IF(L169=5,187.2,IF(L169=6,172.8,IF(L169=7,165,IF(L169=8,160,0))))))))+IF(L169&lt;=8,0,IF(L169&lt;=16,153,IF(L169&lt;=24,120,IF(L169&lt;=32,89,IF(L169&lt;=48,58,0)))))-IF(L169&lt;=8,0,IF(L169&lt;=16,(L169-9)*3.06,IF(L169&lt;=24,(L169-17)*3.06,IF(L169&lt;=32,(L169-25)*3.06,IF(L169&lt;=48,(L169-33)*3.06,0))))),0)+IF(F169="PČ",IF(L169=1,449,IF(L169=2,314.6,IF(L169=3,238,IF(L169=4,172,IF(L169=5,159,IF(L169=6,145,IF(L169=7,132,IF(L169=8,119,0))))))))+IF(L169&lt;=8,0,IF(L169&lt;=16,88,IF(L169&lt;=24,55,IF(L169&lt;=32,22,0))))-IF(L169&lt;=8,0,IF(L169&lt;=16,(L169-9)*2.245,IF(L169&lt;=24,(L169-17)*2.245,IF(L169&lt;=32,(L169-25)*2.245,0)))),0)+IF(F169="PČneol",IF(L169=1,85,IF(L169=2,64.61,IF(L169=3,50.76,IF(L169=4,16.25,IF(L169=5,15,IF(L169=6,13.75,IF(L169=7,12.5,IF(L169=8,11.25,0))))))))+IF(L169&lt;=8,0,IF(L169&lt;=16,9,0))-IF(L169&lt;=8,0,IF(L169&lt;=16,(L169-9)*0.425,0)),0)+IF(F169="PŽ",IF(L169=1,85,IF(L169=2,59.5,IF(L169=3,45,IF(L169=4,32.5,IF(L169=5,30,IF(L169=6,27.5,IF(L169=7,25,IF(L169=8,22.5,0))))))))+IF(L169&lt;=8,0,IF(L169&lt;=16,19,IF(L169&lt;=24,13,IF(L169&lt;=32,8,0))))-IF(L169&lt;=8,0,IF(L169&lt;=16,(L169-9)*0.425,IF(L169&lt;=24,(L169-17)*0.425,IF(L169&lt;=32,(L169-25)*0.425,0)))),0)+IF(F169="EČ",IF(L169=1,204,IF(L169=2,156.24,IF(L169=3,123.84,IF(L169=4,72,IF(L169=5,66,IF(L169=6,60,IF(L169=7,54,IF(L169=8,48,0))))))))+IF(L169&lt;=8,0,IF(L169&lt;=16,40,IF(L169&lt;=24,25,0)))-IF(L169&lt;=8,0,IF(L169&lt;=16,(L169-9)*1.02,IF(L169&lt;=24,(L169-17)*1.02,0))),0)+IF(F169="EČneol",IF(L169=1,68,IF(L169=2,51.69,IF(L169=3,40.61,IF(L169=4,13,IF(L169=5,12,IF(L169=6,11,IF(L169=7,10,IF(L169=8,9,0)))))))))+IF(F169="EŽ",IF(L169=1,68,IF(L169=2,47.6,IF(L169=3,36,IF(L169=4,18,IF(L169=5,16.5,IF(L169=6,15,IF(L169=7,13.5,IF(L169=8,12,0))))))))+IF(L169&lt;=8,0,IF(L169&lt;=16,10,IF(L169&lt;=24,6,0)))-IF(L169&lt;=8,0,IF(L169&lt;=16,(L169-9)*0.34,IF(L169&lt;=24,(L169-17)*0.34,0))),0)+IF(F169="PT",IF(L169=1,68,IF(L169=2,52.08,IF(L169=3,41.28,IF(L169=4,24,IF(L169=5,22,IF(L169=6,20,IF(L169=7,18,IF(L169=8,16,0))))))))+IF(L169&lt;=8,0,IF(L169&lt;=16,13,IF(L169&lt;=24,9,IF(L169&lt;=32,4,0))))-IF(L169&lt;=8,0,IF(L169&lt;=16,(L169-9)*0.34,IF(L169&lt;=24,(L169-17)*0.34,IF(L169&lt;=32,(L169-25)*0.34,0)))),0)+IF(F169="JOŽ",IF(L169=1,85,IF(L169=2,59.5,IF(L169=3,45,IF(L169=4,32.5,IF(L169=5,30,IF(L169=6,27.5,IF(L169=7,25,IF(L169=8,22.5,0))))))))+IF(L169&lt;=8,0,IF(L169&lt;=16,19,IF(L169&lt;=24,13,0)))-IF(L169&lt;=8,0,IF(L169&lt;=16,(L169-9)*0.425,IF(L169&lt;=24,(L169-17)*0.425,0))),0)+IF(F169="JPČ",IF(L169=1,68,IF(L169=2,47.6,IF(L169=3,36,IF(L169=4,26,IF(L169=5,24,IF(L169=6,22,IF(L169=7,20,IF(L169=8,18,0))))))))+IF(L169&lt;=8,0,IF(L169&lt;=16,13,IF(L169&lt;=24,9,0)))-IF(L169&lt;=8,0,IF(L169&lt;=16,(L169-9)*0.34,IF(L169&lt;=24,(L169-17)*0.34,0))),0)+IF(F169="JEČ",IF(L169=1,34,IF(L169=2,26.04,IF(L169=3,20.6,IF(L169=4,12,IF(L169=5,11,IF(L169=6,10,IF(L169=7,9,IF(L169=8,8,0))))))))+IF(L169&lt;=8,0,IF(L169&lt;=16,6,0))-IF(L169&lt;=8,0,IF(L169&lt;=16,(L169-9)*0.17,0)),0)+IF(F169="JEOF",IF(L169=1,34,IF(L169=2,26.04,IF(L169=3,20.6,IF(L169=4,12,IF(L169=5,11,IF(L169=6,10,IF(L169=7,9,IF(L169=8,8,0))))))))+IF(L169&lt;=8,0,IF(L169&lt;=16,6,0))-IF(L169&lt;=8,0,IF(L169&lt;=16,(L169-9)*0.17,0)),0)+IF(F169="JnPČ",IF(L169=1,51,IF(L169=2,35.7,IF(L169=3,27,IF(L169=4,19.5,IF(L169=5,18,IF(L169=6,16.5,IF(L169=7,15,IF(L169=8,13.5,0))))))))+IF(L169&lt;=8,0,IF(L169&lt;=16,10,0))-IF(L169&lt;=8,0,IF(L169&lt;=16,(L169-9)*0.255,0)),0)+IF(F169="JnEČ",IF(L169=1,25.5,IF(L169=2,19.53,IF(L169=3,15.48,IF(L169=4,9,IF(L169=5,8.25,IF(L169=6,7.5,IF(L169=7,6.75,IF(L169=8,6,0))))))))+IF(L169&lt;=8,0,IF(L169&lt;=16,5,0))-IF(L169&lt;=8,0,IF(L169&lt;=16,(L169-9)*0.1275,0)),0)+IF(F169="JčPČ",IF(L169=1,21.25,IF(L169=2,14.5,IF(L169=3,11.5,IF(L169=4,7,IF(L169=5,6.5,IF(L169=6,6,IF(L169=7,5.5,IF(L169=8,5,0))))))))+IF(L169&lt;=8,0,IF(L169&lt;=16,4,0))-IF(L169&lt;=8,0,IF(L169&lt;=16,(L169-9)*0.10625,0)),0)+IF(F169="JčEČ",IF(L169=1,17,IF(L169=2,13.02,IF(L169=3,10.32,IF(L169=4,6,IF(L169=5,5.5,IF(L169=6,5,IF(L169=7,4.5,IF(L169=8,4,0))))))))+IF(L169&lt;=8,0,IF(L169&lt;=16,3,0))-IF(L169&lt;=8,0,IF(L169&lt;=16,(L169-9)*0.085,0)),0)+IF(F169="NEAK",IF(L169=1,11.48,IF(L169=2,8.79,IF(L169=3,6.97,IF(L169=4,4.05,IF(L169=5,3.71,IF(L169=6,3.38,IF(L169=7,3.04,IF(L169=8,2.7,0))))))))+IF(L169&lt;=8,0,IF(L169&lt;=16,2,IF(L169&lt;=24,1.3,0)))-IF(L169&lt;=8,0,IF(L169&lt;=16,(L169-9)*0.0574,IF(L169&lt;=24,(L169-17)*0.0574,0))),0))*IF(L169&lt;4,1,IF(OR(F169="PČ",F169="PŽ",F169="PT"),IF(J169&lt;32,J169/32,1),1))* IF(L169&lt;4,1,IF(OR(F169="EČ",F169="EŽ",F169="JOŽ",F169="JPČ",F169="NEAK"),IF(J169&lt;24,J169/24,1),1))*IF(L169&lt;4,1,IF(OR(F169="PČneol",F169="JEČ",F169="JEOF",F169="JnPČ",F169="JnEČ",F169="JčPČ",F169="JčEČ"),IF(J169&lt;16,J169/16,1),1))*IF(L169&lt;4,1,IF(F169="EČneol",IF(J169&lt;8,J169/8,1),1))</f>
        <v>3.75</v>
      </c>
      <c r="O169" s="52">
        <f t="shared" si="53"/>
        <v>0</v>
      </c>
      <c r="P169" s="53">
        <f t="shared" si="55"/>
        <v>0</v>
      </c>
      <c r="Q169" s="54">
        <f t="shared" si="57"/>
        <v>0</v>
      </c>
      <c r="R169" s="55">
        <f>IF(Q169&lt;=30,O169+P169,O169+O169*0.3)*IF(G169=1,0.4,IF(G169=2,0.75,IF(G169="1 (kas 4 m. 1 k. nerengiamos)",0.52,1)))*IF(D169="olimpinė",1,IF(M169="Ne",0.5,1))*IF(D169="olimpinė",1,IF(J169&lt;8,0,1))*E169*IF(D169="olimpinė",1,IF(K169&lt;16,0,1))*IF(I169&lt;=1,1,1/I169)*IF(OR(A142="Lietuvos lengvosios atletikos federacija",A142="Lietuvos šaudymo sporto sąjunga"),1.01,1)*IF(OR(A142="Lietuvos dviračių sporto federacija",A142="Lietuvos biatlono federacija",A142=" Lietuvos nacionalinė slidinėjimo asociacija"),1.03,1)*IF(OR(A142="Lietuvos baidarių ir kanojų irklavimo federacija",A142="Lietuvos buriuotojų sąjunga",A142="Lietuvos irklavimo federacija"),1.04,1)*IF(OR(A142="Lietuvos aeroklubas",A142="Lietuvos automobilių sporto federacija",A142="Lietuvos motociklų sporto federacija",A142="Lietuvos motorlaivių federacija",A142="Lietuvos žirginio sporto federacija"),1.09,1)</f>
        <v>0</v>
      </c>
    </row>
    <row r="170" spans="1:18" ht="15" hidden="1" customHeight="1">
      <c r="A170" s="102" t="s">
        <v>3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4"/>
      <c r="R170" s="55">
        <f>SUM(R143:R169)</f>
        <v>0</v>
      </c>
    </row>
    <row r="171" spans="1:18" ht="15" customHeight="1">
      <c r="A171" s="105" t="s">
        <v>163</v>
      </c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48"/>
    </row>
    <row r="172" spans="1:18" ht="15" customHeight="1">
      <c r="A172" s="105" t="s">
        <v>1</v>
      </c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48"/>
    </row>
    <row r="173" spans="1:18" ht="15" customHeight="1">
      <c r="A173" s="105" t="s">
        <v>164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48"/>
    </row>
    <row r="174" spans="1:18" ht="15" customHeight="1">
      <c r="A174" s="49">
        <v>1</v>
      </c>
      <c r="B174" s="49" t="s">
        <v>138</v>
      </c>
      <c r="C174" s="50" t="s">
        <v>139</v>
      </c>
      <c r="D174" s="49" t="s">
        <v>101</v>
      </c>
      <c r="E174" s="49">
        <v>1</v>
      </c>
      <c r="F174" s="49" t="s">
        <v>137</v>
      </c>
      <c r="G174" s="49">
        <v>1</v>
      </c>
      <c r="H174" s="49" t="s">
        <v>103</v>
      </c>
      <c r="I174" s="49"/>
      <c r="J174" s="49">
        <v>5</v>
      </c>
      <c r="K174" s="49">
        <v>4</v>
      </c>
      <c r="L174" s="49">
        <v>2</v>
      </c>
      <c r="M174" s="49" t="s">
        <v>108</v>
      </c>
      <c r="N174" s="51">
        <f>(IF(F174="OŽ",IF(L174=1,612,IF(L174=2,473.76,IF(L174=3,380.16,IF(L174=4,201.6,IF(L174=5,187.2,IF(L174=6,172.8,IF(L174=7,165,IF(L174=8,160,0))))))))+IF(L174&lt;=8,0,IF(L174&lt;=16,153,IF(L174&lt;=24,120,IF(L174&lt;=32,89,IF(L174&lt;=48,58,0)))))-IF(L174&lt;=8,0,IF(L174&lt;=16,(L174-9)*3.06,IF(L174&lt;=24,(L174-17)*3.06,IF(L174&lt;=32,(L174-25)*3.06,IF(L174&lt;=48,(L174-33)*3.06,0))))),0)+IF(F174="PČ",IF(L174=1,449,IF(L174=2,314.6,IF(L174=3,238,IF(L174=4,172,IF(L174=5,159,IF(L174=6,145,IF(L174=7,132,IF(L174=8,119,0))))))))+IF(L174&lt;=8,0,IF(L174&lt;=16,88,IF(L174&lt;=24,55,IF(L174&lt;=32,22,0))))-IF(L174&lt;=8,0,IF(L174&lt;=16,(L174-9)*2.245,IF(L174&lt;=24,(L174-17)*2.245,IF(L174&lt;=32,(L174-25)*2.245,0)))),0)+IF(F174="PČneol",IF(L174=1,85,IF(L174=2,64.61,IF(L174=3,50.76,IF(L174=4,16.25,IF(L174=5,15,IF(L174=6,13.75,IF(L174=7,12.5,IF(L174=8,11.25,0))))))))+IF(L174&lt;=8,0,IF(L174&lt;=16,9,0))-IF(L174&lt;=8,0,IF(L174&lt;=16,(L174-9)*0.425,0)),0)+IF(F174="PŽ",IF(L174=1,85,IF(L174=2,59.5,IF(L174=3,45,IF(L174=4,32.5,IF(L174=5,30,IF(L174=6,27.5,IF(L174=7,25,IF(L174=8,22.5,0))))))))+IF(L174&lt;=8,0,IF(L174&lt;=16,19,IF(L174&lt;=24,13,IF(L174&lt;=32,8,0))))-IF(L174&lt;=8,0,IF(L174&lt;=16,(L174-9)*0.425,IF(L174&lt;=24,(L174-17)*0.425,IF(L174&lt;=32,(L174-25)*0.425,0)))),0)+IF(F174="EČ",IF(L174=1,204,IF(L174=2,156.24,IF(L174=3,123.84,IF(L174=4,72,IF(L174=5,66,IF(L174=6,60,IF(L174=7,54,IF(L174=8,48,0))))))))+IF(L174&lt;=8,0,IF(L174&lt;=16,40,IF(L174&lt;=24,25,0)))-IF(L174&lt;=8,0,IF(L174&lt;=16,(L174-9)*1.02,IF(L174&lt;=24,(L174-17)*1.02,0))),0)+IF(F174="EČneol",IF(L174=1,68,IF(L174=2,51.69,IF(L174=3,40.61,IF(L174=4,13,IF(L174=5,12,IF(L174=6,11,IF(L174=7,10,IF(L174=8,9,0)))))))))+IF(F174="EŽ",IF(L174=1,68,IF(L174=2,47.6,IF(L174=3,36,IF(L174=4,18,IF(L174=5,16.5,IF(L174=6,15,IF(L174=7,13.5,IF(L174=8,12,0))))))))+IF(L174&lt;=8,0,IF(L174&lt;=16,10,IF(L174&lt;=24,6,0)))-IF(L174&lt;=8,0,IF(L174&lt;=16,(L174-9)*0.34,IF(L174&lt;=24,(L174-17)*0.34,0))),0)+IF(F174="PT",IF(L174=1,68,IF(L174=2,52.08,IF(L174=3,41.28,IF(L174=4,24,IF(L174=5,22,IF(L174=6,20,IF(L174=7,18,IF(L174=8,16,0))))))))+IF(L174&lt;=8,0,IF(L174&lt;=16,13,IF(L174&lt;=24,9,IF(L174&lt;=32,4,0))))-IF(L174&lt;=8,0,IF(L174&lt;=16,(L174-9)*0.34,IF(L174&lt;=24,(L174-17)*0.34,IF(L174&lt;=32,(L174-25)*0.34,0)))),0)+IF(F174="JOŽ",IF(L174=1,85,IF(L174=2,59.5,IF(L174=3,45,IF(L174=4,32.5,IF(L174=5,30,IF(L174=6,27.5,IF(L174=7,25,IF(L174=8,22.5,0))))))))+IF(L174&lt;=8,0,IF(L174&lt;=16,19,IF(L174&lt;=24,13,0)))-IF(L174&lt;=8,0,IF(L174&lt;=16,(L174-9)*0.425,IF(L174&lt;=24,(L174-17)*0.425,0))),0)+IF(F174="JPČ",IF(L174=1,68,IF(L174=2,47.6,IF(L174=3,36,IF(L174=4,26,IF(L174=5,24,IF(L174=6,22,IF(L174=7,20,IF(L174=8,18,0))))))))+IF(L174&lt;=8,0,IF(L174&lt;=16,13,IF(L174&lt;=24,9,0)))-IF(L174&lt;=8,0,IF(L174&lt;=16,(L174-9)*0.34,IF(L174&lt;=24,(L174-17)*0.34,0))),0)+IF(F174="JEČ",IF(L174=1,34,IF(L174=2,26.04,IF(L174=3,20.6,IF(L174=4,12,IF(L174=5,11,IF(L174=6,10,IF(L174=7,9,IF(L174=8,8,0))))))))+IF(L174&lt;=8,0,IF(L174&lt;=16,6,0))-IF(L174&lt;=8,0,IF(L174&lt;=16,(L174-9)*0.17,0)),0)+IF(F174="JEOF",IF(L174=1,34,IF(L174=2,26.04,IF(L174=3,20.6,IF(L174=4,12,IF(L174=5,11,IF(L174=6,10,IF(L174=7,9,IF(L174=8,8,0))))))))+IF(L174&lt;=8,0,IF(L174&lt;=16,6,0))-IF(L174&lt;=8,0,IF(L174&lt;=16,(L174-9)*0.17,0)),0)+IF(F174="JnPČ",IF(L174=1,51,IF(L174=2,35.7,IF(L174=3,27,IF(L174=4,19.5,IF(L174=5,18,IF(L174=6,16.5,IF(L174=7,15,IF(L174=8,13.5,0))))))))+IF(L174&lt;=8,0,IF(L174&lt;=16,10,0))-IF(L174&lt;=8,0,IF(L174&lt;=16,(L174-9)*0.255,0)),0)+IF(F174="JnEČ",IF(L174=1,25.5,IF(L174=2,19.53,IF(L174=3,15.48,IF(L174=4,9,IF(L174=5,8.25,IF(L174=6,7.5,IF(L174=7,6.75,IF(L174=8,6,0))))))))+IF(L174&lt;=8,0,IF(L174&lt;=16,5,0))-IF(L174&lt;=8,0,IF(L174&lt;=16,(L174-9)*0.1275,0)),0)+IF(F174="JčPČ",IF(L174=1,21.25,IF(L174=2,14.5,IF(L174=3,11.5,IF(L174=4,7,IF(L174=5,6.5,IF(L174=6,6,IF(L174=7,5.5,IF(L174=8,5,0))))))))+IF(L174&lt;=8,0,IF(L174&lt;=16,4,0))-IF(L174&lt;=8,0,IF(L174&lt;=16,(L174-9)*0.10625,0)),0)+IF(F174="JčEČ",IF(L174=1,17,IF(L174=2,13.02,IF(L174=3,10.32,IF(L174=4,6,IF(L174=5,5.5,IF(L174=6,5,IF(L174=7,4.5,IF(L174=8,4,0))))))))+IF(L174&lt;=8,0,IF(L174&lt;=16,3,0))-IF(L174&lt;=8,0,IF(L174&lt;=16,(L174-9)*0.085,0)),0)+IF(F174="NEAK",IF(L174=1,11.48,IF(L174=2,8.79,IF(L174=3,6.97,IF(L174=4,4.05,IF(L174=5,3.71,IF(L174=6,3.38,IF(L174=7,3.04,IF(L174=8,2.7,0))))))))+IF(L174&lt;=8,0,IF(L174&lt;=16,2,IF(L174&lt;=24,1.3,0)))-IF(L174&lt;=8,0,IF(L174&lt;=16,(L174-9)*0.0574,IF(L174&lt;=24,(L174-17)*0.0574,0))),0))*IF(L174&lt;4,1,IF(OR(F174="PČ",F174="PŽ",F174="PT"),IF(J174&lt;32,J174/32,1),1))* IF(L174&lt;4,1,IF(OR(F174="EČ",F174="EŽ",F174="JOŽ",F174="JPČ",F174="NEAK"),IF(J174&lt;24,J174/24,1),1))*IF(L174&lt;4,1,IF(OR(F174="PČneol",F174="JEČ",F174="JEOF",F174="JnPČ",F174="JnEČ",F174="JčPČ",F174="JčEČ"),IF(J174&lt;16,J174/16,1),1))*IF(L174&lt;4,1,IF(F174="EČneol",IF(J174&lt;8,J174/8,1),1))</f>
        <v>26.04</v>
      </c>
      <c r="O174" s="52">
        <f t="shared" ref="O174:O200" si="60">IF(F174="OŽ",N174,IF(H174="Ne",IF(J174*0.3&lt;=J174-L174,N174,0),IF(J174*0.1&lt;=J174-L174,N174,0)))</f>
        <v>26.04</v>
      </c>
      <c r="P174" s="53">
        <f>IF(O174=0,0,IF(F174="OŽ",IF(L174&gt;47,0,IF(J174&gt;47,(48-L174)*1.836,((48-L174)-(48-J174))*1.836)),0)+IF(F174="PČ",IF(L174&gt;31,0,IF(J174&gt;31,(32-L174)*1.347,((32-L174)-(32-J174))*1.347)),0)+ IF(F174="PČneol",IF(L174&gt;15,0,IF(J174&gt;15,(16-L174)*0.255,((16-L174)-(16-J174))*0.255)),0)+IF(F174="PŽ",IF(L174&gt;31,0,IF(J174&gt;31,(32-L174)*0.255,((32-L174)-(32-J174))*0.255)),0)+IF(F174="EČ",IF(L174&gt;23,0,IF(J174&gt;23,(24-L174)*0.612,((24-L174)-(24-J174))*0.612)),0)+IF(F174="EČneol",IF(L174&gt;7,0,IF(J174&gt;7,(8-L174)*0.204,((8-L174)-(8-J174))*0.204)),0)+IF(F174="EŽ",IF(L174&gt;23,0,IF(J174&gt;23,(24-L174)*0.204,((24-L174)-(24-J174))*0.204)),0)+IF(F174="PT",IF(L174&gt;31,0,IF(J174&gt;31,(32-L174)*0.204,((32-L174)-(32-J174))*0.204)),0)+IF(F174="JOŽ",IF(L174&gt;23,0,IF(J174&gt;23,(24-L174)*0.255,((24-L174)-(24-J174))*0.255)),0)+IF(F174="JPČ",IF(L174&gt;23,0,IF(J174&gt;23,(24-L174)*0.204,((24-L174)-(24-J174))*0.204)),0)+IF(F174="JEČ",IF(L174&gt;15,0,IF(J174&gt;15,(16-L174)*0.102,((16-L174)-(16-J174))*0.102)),0)+IF(F174="JEOF",IF(L174&gt;15,0,IF(J174&gt;15,(16-L174)*0.102,((16-L174)-(16-J174))*0.102)),0)+IF(F174="JnPČ",IF(L174&gt;15,0,IF(J174&gt;15,(16-L174)*0.153,((16-L174)-(16-J174))*0.153)),0)+IF(F174="JnEČ",IF(L174&gt;15,0,IF(J174&gt;15,(16-L174)*0.0765,((16-L174)-(16-J174))*0.0765)),0)+IF(F174="JčPČ",IF(L174&gt;15,0,IF(J174&gt;15,(16-L174)*0.06375,((16-L174)-(16-J174))*0.06375)),0)+IF(F174="JčEČ",IF(L174&gt;15,0,IF(J174&gt;15,(16-L174)*0.051,((16-L174)-(16-J174))*0.051)),0)+IF(F174="NEAK",IF(L174&gt;23,0,IF(J174&gt;23,(24-L174)*0.03444,((24-L174)-(24-J174))*0.03444)),0))</f>
        <v>0.30599999999999999</v>
      </c>
      <c r="Q174" s="54">
        <f>IF(ISERROR(P174*100/N174),0,(P174*100/N174))</f>
        <v>1.1751152073732718</v>
      </c>
      <c r="R174" s="55">
        <f t="shared" ref="R174:R197" si="61">IF(Q174&lt;=30,O174+P174,O174+O174*0.3)*IF(G174=1,0.4,IF(G174=2,0.75,IF(G174="1 (kas 4 m. 1 k. nerengiamos)",0.52,1)))*IF(D174="olimpinė",1,IF(M174="Ne",0.5,1))*IF(D174="olimpinė",1,IF(J174&lt;8,0,1))*E174*IF(D174="olimpinė",1,IF(K174&lt;16,0,1))*IF(I174&lt;=1,1,1/I174)*IF(OR(A16="Lietuvos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175" spans="1:18" ht="15" customHeight="1">
      <c r="A175" s="49">
        <v>2</v>
      </c>
      <c r="B175" s="49" t="s">
        <v>138</v>
      </c>
      <c r="C175" s="50" t="s">
        <v>139</v>
      </c>
      <c r="D175" s="49" t="s">
        <v>101</v>
      </c>
      <c r="E175" s="49">
        <v>1</v>
      </c>
      <c r="F175" s="49" t="s">
        <v>137</v>
      </c>
      <c r="G175" s="49">
        <v>1</v>
      </c>
      <c r="H175" s="49" t="s">
        <v>103</v>
      </c>
      <c r="I175" s="49"/>
      <c r="J175" s="49">
        <v>5</v>
      </c>
      <c r="K175" s="49">
        <v>4</v>
      </c>
      <c r="L175" s="49">
        <v>3</v>
      </c>
      <c r="M175" s="49" t="s">
        <v>108</v>
      </c>
      <c r="N175" s="51">
        <f t="shared" ref="N175:N198" si="62">(IF(F175="OŽ",IF(L175=1,612,IF(L175=2,473.76,IF(L175=3,380.16,IF(L175=4,201.6,IF(L175=5,187.2,IF(L175=6,172.8,IF(L175=7,165,IF(L175=8,160,0))))))))+IF(L175&lt;=8,0,IF(L175&lt;=16,153,IF(L175&lt;=24,120,IF(L175&lt;=32,89,IF(L175&lt;=48,58,0)))))-IF(L175&lt;=8,0,IF(L175&lt;=16,(L175-9)*3.06,IF(L175&lt;=24,(L175-17)*3.06,IF(L175&lt;=32,(L175-25)*3.06,IF(L175&lt;=48,(L175-33)*3.06,0))))),0)+IF(F175="PČ",IF(L175=1,449,IF(L175=2,314.6,IF(L175=3,238,IF(L175=4,172,IF(L175=5,159,IF(L175=6,145,IF(L175=7,132,IF(L175=8,119,0))))))))+IF(L175&lt;=8,0,IF(L175&lt;=16,88,IF(L175&lt;=24,55,IF(L175&lt;=32,22,0))))-IF(L175&lt;=8,0,IF(L175&lt;=16,(L175-9)*2.245,IF(L175&lt;=24,(L175-17)*2.245,IF(L175&lt;=32,(L175-25)*2.245,0)))),0)+IF(F175="PČneol",IF(L175=1,85,IF(L175=2,64.61,IF(L175=3,50.76,IF(L175=4,16.25,IF(L175=5,15,IF(L175=6,13.75,IF(L175=7,12.5,IF(L175=8,11.25,0))))))))+IF(L175&lt;=8,0,IF(L175&lt;=16,9,0))-IF(L175&lt;=8,0,IF(L175&lt;=16,(L175-9)*0.425,0)),0)+IF(F175="PŽ",IF(L175=1,85,IF(L175=2,59.5,IF(L175=3,45,IF(L175=4,32.5,IF(L175=5,30,IF(L175=6,27.5,IF(L175=7,25,IF(L175=8,22.5,0))))))))+IF(L175&lt;=8,0,IF(L175&lt;=16,19,IF(L175&lt;=24,13,IF(L175&lt;=32,8,0))))-IF(L175&lt;=8,0,IF(L175&lt;=16,(L175-9)*0.425,IF(L175&lt;=24,(L175-17)*0.425,IF(L175&lt;=32,(L175-25)*0.425,0)))),0)+IF(F175="EČ",IF(L175=1,204,IF(L175=2,156.24,IF(L175=3,123.84,IF(L175=4,72,IF(L175=5,66,IF(L175=6,60,IF(L175=7,54,IF(L175=8,48,0))))))))+IF(L175&lt;=8,0,IF(L175&lt;=16,40,IF(L175&lt;=24,25,0)))-IF(L175&lt;=8,0,IF(L175&lt;=16,(L175-9)*1.02,IF(L175&lt;=24,(L175-17)*1.02,0))),0)+IF(F175="EČneol",IF(L175=1,68,IF(L175=2,51.69,IF(L175=3,40.61,IF(L175=4,13,IF(L175=5,12,IF(L175=6,11,IF(L175=7,10,IF(L175=8,9,0)))))))))+IF(F175="EŽ",IF(L175=1,68,IF(L175=2,47.6,IF(L175=3,36,IF(L175=4,18,IF(L175=5,16.5,IF(L175=6,15,IF(L175=7,13.5,IF(L175=8,12,0))))))))+IF(L175&lt;=8,0,IF(L175&lt;=16,10,IF(L175&lt;=24,6,0)))-IF(L175&lt;=8,0,IF(L175&lt;=16,(L175-9)*0.34,IF(L175&lt;=24,(L175-17)*0.34,0))),0)+IF(F175="PT",IF(L175=1,68,IF(L175=2,52.08,IF(L175=3,41.28,IF(L175=4,24,IF(L175=5,22,IF(L175=6,20,IF(L175=7,18,IF(L175=8,16,0))))))))+IF(L175&lt;=8,0,IF(L175&lt;=16,13,IF(L175&lt;=24,9,IF(L175&lt;=32,4,0))))-IF(L175&lt;=8,0,IF(L175&lt;=16,(L175-9)*0.34,IF(L175&lt;=24,(L175-17)*0.34,IF(L175&lt;=32,(L175-25)*0.34,0)))),0)+IF(F175="JOŽ",IF(L175=1,85,IF(L175=2,59.5,IF(L175=3,45,IF(L175=4,32.5,IF(L175=5,30,IF(L175=6,27.5,IF(L175=7,25,IF(L175=8,22.5,0))))))))+IF(L175&lt;=8,0,IF(L175&lt;=16,19,IF(L175&lt;=24,13,0)))-IF(L175&lt;=8,0,IF(L175&lt;=16,(L175-9)*0.425,IF(L175&lt;=24,(L175-17)*0.425,0))),0)+IF(F175="JPČ",IF(L175=1,68,IF(L175=2,47.6,IF(L175=3,36,IF(L175=4,26,IF(L175=5,24,IF(L175=6,22,IF(L175=7,20,IF(L175=8,18,0))))))))+IF(L175&lt;=8,0,IF(L175&lt;=16,13,IF(L175&lt;=24,9,0)))-IF(L175&lt;=8,0,IF(L175&lt;=16,(L175-9)*0.34,IF(L175&lt;=24,(L175-17)*0.34,0))),0)+IF(F175="JEČ",IF(L175=1,34,IF(L175=2,26.04,IF(L175=3,20.6,IF(L175=4,12,IF(L175=5,11,IF(L175=6,10,IF(L175=7,9,IF(L175=8,8,0))))))))+IF(L175&lt;=8,0,IF(L175&lt;=16,6,0))-IF(L175&lt;=8,0,IF(L175&lt;=16,(L175-9)*0.17,0)),0)+IF(F175="JEOF",IF(L175=1,34,IF(L175=2,26.04,IF(L175=3,20.6,IF(L175=4,12,IF(L175=5,11,IF(L175=6,10,IF(L175=7,9,IF(L175=8,8,0))))))))+IF(L175&lt;=8,0,IF(L175&lt;=16,6,0))-IF(L175&lt;=8,0,IF(L175&lt;=16,(L175-9)*0.17,0)),0)+IF(F175="JnPČ",IF(L175=1,51,IF(L175=2,35.7,IF(L175=3,27,IF(L175=4,19.5,IF(L175=5,18,IF(L175=6,16.5,IF(L175=7,15,IF(L175=8,13.5,0))))))))+IF(L175&lt;=8,0,IF(L175&lt;=16,10,0))-IF(L175&lt;=8,0,IF(L175&lt;=16,(L175-9)*0.255,0)),0)+IF(F175="JnEČ",IF(L175=1,25.5,IF(L175=2,19.53,IF(L175=3,15.48,IF(L175=4,9,IF(L175=5,8.25,IF(L175=6,7.5,IF(L175=7,6.75,IF(L175=8,6,0))))))))+IF(L175&lt;=8,0,IF(L175&lt;=16,5,0))-IF(L175&lt;=8,0,IF(L175&lt;=16,(L175-9)*0.1275,0)),0)+IF(F175="JčPČ",IF(L175=1,21.25,IF(L175=2,14.5,IF(L175=3,11.5,IF(L175=4,7,IF(L175=5,6.5,IF(L175=6,6,IF(L175=7,5.5,IF(L175=8,5,0))))))))+IF(L175&lt;=8,0,IF(L175&lt;=16,4,0))-IF(L175&lt;=8,0,IF(L175&lt;=16,(L175-9)*0.10625,0)),0)+IF(F175="JčEČ",IF(L175=1,17,IF(L175=2,13.02,IF(L175=3,10.32,IF(L175=4,6,IF(L175=5,5.5,IF(L175=6,5,IF(L175=7,4.5,IF(L175=8,4,0))))))))+IF(L175&lt;=8,0,IF(L175&lt;=16,3,0))-IF(L175&lt;=8,0,IF(L175&lt;=16,(L175-9)*0.085,0)),0)+IF(F175="NEAK",IF(L175=1,11.48,IF(L175=2,8.79,IF(L175=3,6.97,IF(L175=4,4.05,IF(L175=5,3.71,IF(L175=6,3.38,IF(L175=7,3.04,IF(L175=8,2.7,0))))))))+IF(L175&lt;=8,0,IF(L175&lt;=16,2,IF(L175&lt;=24,1.3,0)))-IF(L175&lt;=8,0,IF(L175&lt;=16,(L175-9)*0.0574,IF(L175&lt;=24,(L175-17)*0.0574,0))),0))*IF(L175&lt;4,1,IF(OR(F175="PČ",F175="PŽ",F175="PT"),IF(J175&lt;32,J175/32,1),1))* IF(L175&lt;4,1,IF(OR(F175="EČ",F175="EŽ",F175="JOŽ",F175="JPČ",F175="NEAK"),IF(J175&lt;24,J175/24,1),1))*IF(L175&lt;4,1,IF(OR(F175="PČneol",F175="JEČ",F175="JEOF",F175="JnPČ",F175="JnEČ",F175="JčPČ",F175="JčEČ"),IF(J175&lt;16,J175/16,1),1))*IF(L175&lt;4,1,IF(F175="EČneol",IF(J175&lt;8,J175/8,1),1))</f>
        <v>20.6</v>
      </c>
      <c r="O175" s="52">
        <f t="shared" si="60"/>
        <v>20.6</v>
      </c>
      <c r="P175" s="53">
        <f t="shared" ref="P175:P200" si="63">IF(O175=0,0,IF(F175="OŽ",IF(L175&gt;47,0,IF(J175&gt;47,(48-L175)*1.836,((48-L175)-(48-J175))*1.836)),0)+IF(F175="PČ",IF(L175&gt;31,0,IF(J175&gt;31,(32-L175)*1.347,((32-L175)-(32-J175))*1.347)),0)+ IF(F175="PČneol",IF(L175&gt;15,0,IF(J175&gt;15,(16-L175)*0.255,((16-L175)-(16-J175))*0.255)),0)+IF(F175="PŽ",IF(L175&gt;31,0,IF(J175&gt;31,(32-L175)*0.255,((32-L175)-(32-J175))*0.255)),0)+IF(F175="EČ",IF(L175&gt;23,0,IF(J175&gt;23,(24-L175)*0.612,((24-L175)-(24-J175))*0.612)),0)+IF(F175="EČneol",IF(L175&gt;7,0,IF(J175&gt;7,(8-L175)*0.204,((8-L175)-(8-J175))*0.204)),0)+IF(F175="EŽ",IF(L175&gt;23,0,IF(J175&gt;23,(24-L175)*0.204,((24-L175)-(24-J175))*0.204)),0)+IF(F175="PT",IF(L175&gt;31,0,IF(J175&gt;31,(32-L175)*0.204,((32-L175)-(32-J175))*0.204)),0)+IF(F175="JOŽ",IF(L175&gt;23,0,IF(J175&gt;23,(24-L175)*0.255,((24-L175)-(24-J175))*0.255)),0)+IF(F175="JPČ",IF(L175&gt;23,0,IF(J175&gt;23,(24-L175)*0.204,((24-L175)-(24-J175))*0.204)),0)+IF(F175="JEČ",IF(L175&gt;15,0,IF(J175&gt;15,(16-L175)*0.102,((16-L175)-(16-J175))*0.102)),0)+IF(F175="JEOF",IF(L175&gt;15,0,IF(J175&gt;15,(16-L175)*0.102,((16-L175)-(16-J175))*0.102)),0)+IF(F175="JnPČ",IF(L175&gt;15,0,IF(J175&gt;15,(16-L175)*0.153,((16-L175)-(16-J175))*0.153)),0)+IF(F175="JnEČ",IF(L175&gt;15,0,IF(J175&gt;15,(16-L175)*0.0765,((16-L175)-(16-J175))*0.0765)),0)+IF(F175="JčPČ",IF(L175&gt;15,0,IF(J175&gt;15,(16-L175)*0.06375,((16-L175)-(16-J175))*0.06375)),0)+IF(F175="JčEČ",IF(L175&gt;15,0,IF(J175&gt;15,(16-L175)*0.051,((16-L175)-(16-J175))*0.051)),0)+IF(F175="NEAK",IF(L175&gt;23,0,IF(J175&gt;23,(24-L175)*0.03444,((24-L175)-(24-J175))*0.03444)),0))</f>
        <v>0.20399999999999999</v>
      </c>
      <c r="Q175" s="54">
        <f t="shared" ref="Q175" si="64">IF(ISERROR(P175*100/N175),0,(P175*100/N175))</f>
        <v>0.99029126213592222</v>
      </c>
      <c r="R175" s="55">
        <f t="shared" si="61"/>
        <v>0</v>
      </c>
    </row>
    <row r="176" spans="1:18" ht="15" customHeight="1">
      <c r="A176" s="49">
        <v>3</v>
      </c>
      <c r="B176" s="49" t="s">
        <v>138</v>
      </c>
      <c r="C176" s="50" t="s">
        <v>139</v>
      </c>
      <c r="D176" s="49" t="s">
        <v>104</v>
      </c>
      <c r="E176" s="49">
        <v>1</v>
      </c>
      <c r="F176" s="49" t="s">
        <v>137</v>
      </c>
      <c r="G176" s="49">
        <v>1</v>
      </c>
      <c r="H176" s="49" t="s">
        <v>103</v>
      </c>
      <c r="I176" s="49"/>
      <c r="J176" s="49">
        <v>5</v>
      </c>
      <c r="K176" s="49">
        <v>4</v>
      </c>
      <c r="L176" s="49">
        <v>2</v>
      </c>
      <c r="M176" s="49" t="s">
        <v>108</v>
      </c>
      <c r="N176" s="51">
        <f t="shared" si="62"/>
        <v>26.04</v>
      </c>
      <c r="O176" s="52">
        <f t="shared" si="60"/>
        <v>26.04</v>
      </c>
      <c r="P176" s="53">
        <f t="shared" si="63"/>
        <v>0.30599999999999999</v>
      </c>
      <c r="Q176" s="54">
        <f>IF(ISERROR(P176*100/N176),0,(P176*100/N176))</f>
        <v>1.1751152073732718</v>
      </c>
      <c r="R176" s="55">
        <f t="shared" si="61"/>
        <v>10.538400000000001</v>
      </c>
    </row>
    <row r="177" spans="1:18" ht="15" customHeight="1">
      <c r="A177" s="49">
        <v>4</v>
      </c>
      <c r="B177" s="49" t="s">
        <v>165</v>
      </c>
      <c r="C177" s="50" t="s">
        <v>115</v>
      </c>
      <c r="D177" s="49" t="s">
        <v>101</v>
      </c>
      <c r="E177" s="49">
        <v>1</v>
      </c>
      <c r="F177" s="49" t="s">
        <v>137</v>
      </c>
      <c r="G177" s="49">
        <v>1</v>
      </c>
      <c r="H177" s="49" t="s">
        <v>103</v>
      </c>
      <c r="I177" s="49"/>
      <c r="J177" s="49">
        <v>9</v>
      </c>
      <c r="K177" s="49">
        <v>8</v>
      </c>
      <c r="L177" s="49">
        <v>9</v>
      </c>
      <c r="M177" s="49" t="s">
        <v>108</v>
      </c>
      <c r="N177" s="51">
        <f t="shared" si="62"/>
        <v>3.375</v>
      </c>
      <c r="O177" s="52">
        <f t="shared" si="60"/>
        <v>0</v>
      </c>
      <c r="P177" s="53">
        <f t="shared" si="63"/>
        <v>0</v>
      </c>
      <c r="Q177" s="54">
        <f t="shared" ref="Q177:Q200" si="65">IF(ISERROR(P177*100/N177),0,(P177*100/N177))</f>
        <v>0</v>
      </c>
      <c r="R177" s="55">
        <f t="shared" si="61"/>
        <v>0</v>
      </c>
    </row>
    <row r="178" spans="1:18" ht="15" customHeight="1">
      <c r="A178" s="49">
        <v>5</v>
      </c>
      <c r="B178" s="49" t="s">
        <v>165</v>
      </c>
      <c r="C178" s="50" t="s">
        <v>115</v>
      </c>
      <c r="D178" s="49" t="s">
        <v>101</v>
      </c>
      <c r="E178" s="49">
        <v>1</v>
      </c>
      <c r="F178" s="49" t="s">
        <v>137</v>
      </c>
      <c r="G178" s="49">
        <v>1</v>
      </c>
      <c r="H178" s="49" t="s">
        <v>103</v>
      </c>
      <c r="I178" s="49"/>
      <c r="J178" s="49">
        <v>9</v>
      </c>
      <c r="K178" s="49">
        <v>8</v>
      </c>
      <c r="L178" s="49">
        <v>9</v>
      </c>
      <c r="M178" s="49" t="s">
        <v>108</v>
      </c>
      <c r="N178" s="51">
        <f t="shared" si="62"/>
        <v>3.375</v>
      </c>
      <c r="O178" s="52">
        <f t="shared" si="60"/>
        <v>0</v>
      </c>
      <c r="P178" s="53">
        <f t="shared" si="63"/>
        <v>0</v>
      </c>
      <c r="Q178" s="54">
        <f t="shared" si="65"/>
        <v>0</v>
      </c>
      <c r="R178" s="55">
        <f t="shared" si="61"/>
        <v>0</v>
      </c>
    </row>
    <row r="179" spans="1:18" ht="15" customHeight="1">
      <c r="A179" s="49">
        <v>6</v>
      </c>
      <c r="B179" s="49" t="s">
        <v>165</v>
      </c>
      <c r="C179" s="50" t="s">
        <v>115</v>
      </c>
      <c r="D179" s="49" t="s">
        <v>104</v>
      </c>
      <c r="E179" s="49">
        <v>1</v>
      </c>
      <c r="F179" s="49" t="s">
        <v>137</v>
      </c>
      <c r="G179" s="49">
        <v>1</v>
      </c>
      <c r="H179" s="49" t="s">
        <v>103</v>
      </c>
      <c r="I179" s="49"/>
      <c r="J179" s="49">
        <v>9</v>
      </c>
      <c r="K179" s="49">
        <v>8</v>
      </c>
      <c r="L179" s="49">
        <v>9</v>
      </c>
      <c r="M179" s="49" t="s">
        <v>108</v>
      </c>
      <c r="N179" s="51">
        <f t="shared" si="62"/>
        <v>3.375</v>
      </c>
      <c r="O179" s="52">
        <f t="shared" si="60"/>
        <v>0</v>
      </c>
      <c r="P179" s="53">
        <f t="shared" si="63"/>
        <v>0</v>
      </c>
      <c r="Q179" s="54">
        <f t="shared" si="65"/>
        <v>0</v>
      </c>
      <c r="R179" s="55">
        <f t="shared" si="61"/>
        <v>0</v>
      </c>
    </row>
    <row r="180" spans="1:18" ht="15" customHeight="1">
      <c r="A180" s="49">
        <v>7</v>
      </c>
      <c r="B180" s="49" t="s">
        <v>166</v>
      </c>
      <c r="C180" s="50" t="s">
        <v>146</v>
      </c>
      <c r="D180" s="49" t="s">
        <v>101</v>
      </c>
      <c r="E180" s="49">
        <v>1</v>
      </c>
      <c r="F180" s="49" t="s">
        <v>137</v>
      </c>
      <c r="G180" s="49">
        <v>1</v>
      </c>
      <c r="H180" s="49" t="s">
        <v>103</v>
      </c>
      <c r="I180" s="49"/>
      <c r="J180" s="49">
        <v>12</v>
      </c>
      <c r="K180" s="49">
        <v>11</v>
      </c>
      <c r="L180" s="49">
        <v>8</v>
      </c>
      <c r="M180" s="49" t="s">
        <v>108</v>
      </c>
      <c r="N180" s="51">
        <f t="shared" si="62"/>
        <v>6</v>
      </c>
      <c r="O180" s="52">
        <f t="shared" si="60"/>
        <v>6</v>
      </c>
      <c r="P180" s="53">
        <f t="shared" si="63"/>
        <v>0.40799999999999997</v>
      </c>
      <c r="Q180" s="54">
        <f t="shared" si="65"/>
        <v>6.8</v>
      </c>
      <c r="R180" s="55">
        <f t="shared" si="61"/>
        <v>0</v>
      </c>
    </row>
    <row r="181" spans="1:18" ht="15" customHeight="1">
      <c r="A181" s="49">
        <v>8</v>
      </c>
      <c r="B181" s="49" t="s">
        <v>166</v>
      </c>
      <c r="C181" s="50" t="s">
        <v>146</v>
      </c>
      <c r="D181" s="49" t="s">
        <v>101</v>
      </c>
      <c r="E181" s="49">
        <v>1</v>
      </c>
      <c r="F181" s="49" t="s">
        <v>137</v>
      </c>
      <c r="G181" s="49">
        <v>1</v>
      </c>
      <c r="H181" s="49" t="s">
        <v>103</v>
      </c>
      <c r="I181" s="49"/>
      <c r="J181" s="49">
        <v>12</v>
      </c>
      <c r="K181" s="49">
        <v>11</v>
      </c>
      <c r="L181" s="49">
        <v>8</v>
      </c>
      <c r="M181" s="49" t="s">
        <v>108</v>
      </c>
      <c r="N181" s="51">
        <f t="shared" si="62"/>
        <v>6</v>
      </c>
      <c r="O181" s="52">
        <f t="shared" si="60"/>
        <v>6</v>
      </c>
      <c r="P181" s="53">
        <f t="shared" si="63"/>
        <v>0.40799999999999997</v>
      </c>
      <c r="Q181" s="54">
        <f t="shared" si="65"/>
        <v>6.8</v>
      </c>
      <c r="R181" s="55">
        <f t="shared" si="61"/>
        <v>0</v>
      </c>
    </row>
    <row r="182" spans="1:18" ht="15" customHeight="1">
      <c r="A182" s="49">
        <v>9</v>
      </c>
      <c r="B182" s="49" t="s">
        <v>166</v>
      </c>
      <c r="C182" s="50" t="s">
        <v>146</v>
      </c>
      <c r="D182" s="49" t="s">
        <v>104</v>
      </c>
      <c r="E182" s="49">
        <v>1</v>
      </c>
      <c r="F182" s="49" t="s">
        <v>137</v>
      </c>
      <c r="G182" s="49">
        <v>1</v>
      </c>
      <c r="H182" s="49" t="s">
        <v>103</v>
      </c>
      <c r="I182" s="49"/>
      <c r="J182" s="49">
        <v>12</v>
      </c>
      <c r="K182" s="49">
        <v>11</v>
      </c>
      <c r="L182" s="49">
        <v>8</v>
      </c>
      <c r="M182" s="49" t="s">
        <v>108</v>
      </c>
      <c r="N182" s="51">
        <f t="shared" si="62"/>
        <v>6</v>
      </c>
      <c r="O182" s="52">
        <f t="shared" si="60"/>
        <v>6</v>
      </c>
      <c r="P182" s="53">
        <f t="shared" si="63"/>
        <v>0.40799999999999997</v>
      </c>
      <c r="Q182" s="54">
        <f t="shared" si="65"/>
        <v>6.8</v>
      </c>
      <c r="R182" s="55">
        <f t="shared" si="61"/>
        <v>2.5632000000000001</v>
      </c>
    </row>
    <row r="183" spans="1:18" ht="15" customHeight="1">
      <c r="A183" s="49">
        <v>10</v>
      </c>
      <c r="B183" s="49" t="s">
        <v>140</v>
      </c>
      <c r="C183" s="50" t="s">
        <v>118</v>
      </c>
      <c r="D183" s="49" t="s">
        <v>101</v>
      </c>
      <c r="E183" s="49">
        <v>1</v>
      </c>
      <c r="F183" s="49" t="s">
        <v>137</v>
      </c>
      <c r="G183" s="49">
        <v>1</v>
      </c>
      <c r="H183" s="49" t="s">
        <v>103</v>
      </c>
      <c r="I183" s="49"/>
      <c r="J183" s="49">
        <v>11</v>
      </c>
      <c r="K183" s="49">
        <v>11</v>
      </c>
      <c r="L183" s="49">
        <v>4</v>
      </c>
      <c r="M183" s="49" t="s">
        <v>108</v>
      </c>
      <c r="N183" s="51">
        <f t="shared" si="62"/>
        <v>8.25</v>
      </c>
      <c r="O183" s="52">
        <f t="shared" si="60"/>
        <v>8.25</v>
      </c>
      <c r="P183" s="53">
        <f t="shared" si="63"/>
        <v>0.71399999999999997</v>
      </c>
      <c r="Q183" s="54">
        <f t="shared" si="65"/>
        <v>8.6545454545454543</v>
      </c>
      <c r="R183" s="55">
        <f t="shared" si="61"/>
        <v>0</v>
      </c>
    </row>
    <row r="184" spans="1:18" ht="15" customHeight="1">
      <c r="A184" s="49">
        <v>11</v>
      </c>
      <c r="B184" s="49" t="s">
        <v>140</v>
      </c>
      <c r="C184" s="50" t="s">
        <v>118</v>
      </c>
      <c r="D184" s="49" t="s">
        <v>101</v>
      </c>
      <c r="E184" s="49">
        <v>1</v>
      </c>
      <c r="F184" s="49" t="s">
        <v>137</v>
      </c>
      <c r="G184" s="49">
        <v>1</v>
      </c>
      <c r="H184" s="49" t="s">
        <v>103</v>
      </c>
      <c r="I184" s="49"/>
      <c r="J184" s="49">
        <v>11</v>
      </c>
      <c r="K184" s="49">
        <v>11</v>
      </c>
      <c r="L184" s="49">
        <v>3</v>
      </c>
      <c r="M184" s="49" t="s">
        <v>108</v>
      </c>
      <c r="N184" s="51">
        <f t="shared" si="62"/>
        <v>20.6</v>
      </c>
      <c r="O184" s="52">
        <f t="shared" si="60"/>
        <v>20.6</v>
      </c>
      <c r="P184" s="53">
        <f t="shared" si="63"/>
        <v>0.81599999999999995</v>
      </c>
      <c r="Q184" s="54">
        <f t="shared" si="65"/>
        <v>3.9611650485436889</v>
      </c>
      <c r="R184" s="55">
        <f t="shared" si="61"/>
        <v>0</v>
      </c>
    </row>
    <row r="185" spans="1:18" ht="15" customHeight="1">
      <c r="A185" s="49">
        <v>12</v>
      </c>
      <c r="B185" s="49" t="s">
        <v>140</v>
      </c>
      <c r="C185" s="50" t="s">
        <v>118</v>
      </c>
      <c r="D185" s="49" t="s">
        <v>104</v>
      </c>
      <c r="E185" s="49">
        <v>1</v>
      </c>
      <c r="F185" s="49" t="s">
        <v>137</v>
      </c>
      <c r="G185" s="49">
        <v>1</v>
      </c>
      <c r="H185" s="49" t="s">
        <v>103</v>
      </c>
      <c r="I185" s="49"/>
      <c r="J185" s="49">
        <v>11</v>
      </c>
      <c r="K185" s="49">
        <v>11</v>
      </c>
      <c r="L185" s="49">
        <v>3</v>
      </c>
      <c r="M185" s="49" t="s">
        <v>108</v>
      </c>
      <c r="N185" s="51">
        <f t="shared" si="62"/>
        <v>20.6</v>
      </c>
      <c r="O185" s="52">
        <f t="shared" si="60"/>
        <v>20.6</v>
      </c>
      <c r="P185" s="53">
        <f t="shared" si="63"/>
        <v>0.81599999999999995</v>
      </c>
      <c r="Q185" s="54">
        <f t="shared" si="65"/>
        <v>3.9611650485436889</v>
      </c>
      <c r="R185" s="55">
        <f t="shared" si="61"/>
        <v>8.5663999999999998</v>
      </c>
    </row>
    <row r="186" spans="1:18" ht="15" customHeight="1">
      <c r="A186" s="49">
        <v>13</v>
      </c>
      <c r="B186" s="49" t="s">
        <v>128</v>
      </c>
      <c r="C186" s="50" t="s">
        <v>100</v>
      </c>
      <c r="D186" s="49" t="s">
        <v>101</v>
      </c>
      <c r="E186" s="49">
        <v>1</v>
      </c>
      <c r="F186" s="49" t="s">
        <v>137</v>
      </c>
      <c r="G186" s="49">
        <v>1</v>
      </c>
      <c r="H186" s="49" t="s">
        <v>103</v>
      </c>
      <c r="I186" s="49"/>
      <c r="J186" s="49">
        <v>16</v>
      </c>
      <c r="K186" s="49">
        <v>11</v>
      </c>
      <c r="L186" s="49">
        <v>1</v>
      </c>
      <c r="M186" s="49" t="s">
        <v>108</v>
      </c>
      <c r="N186" s="51">
        <f t="shared" si="62"/>
        <v>34</v>
      </c>
      <c r="O186" s="52">
        <f t="shared" si="60"/>
        <v>34</v>
      </c>
      <c r="P186" s="53">
        <f t="shared" si="63"/>
        <v>1.5299999999999998</v>
      </c>
      <c r="Q186" s="54">
        <f t="shared" si="65"/>
        <v>4.4999999999999991</v>
      </c>
      <c r="R186" s="55">
        <f t="shared" si="61"/>
        <v>0</v>
      </c>
    </row>
    <row r="187" spans="1:18" ht="15" customHeight="1">
      <c r="A187" s="49">
        <v>14</v>
      </c>
      <c r="B187" s="49" t="s">
        <v>128</v>
      </c>
      <c r="C187" s="50" t="s">
        <v>100</v>
      </c>
      <c r="D187" s="49" t="s">
        <v>101</v>
      </c>
      <c r="E187" s="49">
        <v>1</v>
      </c>
      <c r="F187" s="49" t="s">
        <v>137</v>
      </c>
      <c r="G187" s="49">
        <v>1</v>
      </c>
      <c r="H187" s="49" t="s">
        <v>103</v>
      </c>
      <c r="I187" s="49"/>
      <c r="J187" s="49">
        <v>16</v>
      </c>
      <c r="K187" s="49">
        <v>11</v>
      </c>
      <c r="L187" s="49">
        <v>3</v>
      </c>
      <c r="M187" s="49" t="s">
        <v>108</v>
      </c>
      <c r="N187" s="51">
        <f t="shared" si="62"/>
        <v>20.6</v>
      </c>
      <c r="O187" s="52">
        <f t="shared" si="60"/>
        <v>20.6</v>
      </c>
      <c r="P187" s="53">
        <f t="shared" si="63"/>
        <v>1.3259999999999998</v>
      </c>
      <c r="Q187" s="54">
        <f t="shared" si="65"/>
        <v>6.4368932038834945</v>
      </c>
      <c r="R187" s="55">
        <f t="shared" si="61"/>
        <v>0</v>
      </c>
    </row>
    <row r="188" spans="1:18" ht="15" customHeight="1">
      <c r="A188" s="49">
        <v>15</v>
      </c>
      <c r="B188" s="49" t="s">
        <v>128</v>
      </c>
      <c r="C188" s="50" t="s">
        <v>100</v>
      </c>
      <c r="D188" s="49" t="s">
        <v>104</v>
      </c>
      <c r="E188" s="49">
        <v>1</v>
      </c>
      <c r="F188" s="49" t="s">
        <v>137</v>
      </c>
      <c r="G188" s="49">
        <v>1</v>
      </c>
      <c r="H188" s="49" t="s">
        <v>103</v>
      </c>
      <c r="I188" s="49"/>
      <c r="J188" s="49">
        <v>16</v>
      </c>
      <c r="K188" s="49">
        <v>11</v>
      </c>
      <c r="L188" s="49">
        <v>1</v>
      </c>
      <c r="M188" s="49" t="s">
        <v>108</v>
      </c>
      <c r="N188" s="51">
        <f t="shared" si="62"/>
        <v>34</v>
      </c>
      <c r="O188" s="52">
        <f t="shared" si="60"/>
        <v>34</v>
      </c>
      <c r="P188" s="53">
        <f t="shared" si="63"/>
        <v>1.5299999999999998</v>
      </c>
      <c r="Q188" s="54">
        <f t="shared" si="65"/>
        <v>4.4999999999999991</v>
      </c>
      <c r="R188" s="55">
        <f t="shared" si="61"/>
        <v>14.212000000000002</v>
      </c>
    </row>
    <row r="189" spans="1:18" ht="15" customHeight="1">
      <c r="A189" s="49">
        <v>16</v>
      </c>
      <c r="B189" s="49" t="s">
        <v>141</v>
      </c>
      <c r="C189" s="50" t="s">
        <v>100</v>
      </c>
      <c r="D189" s="49" t="s">
        <v>101</v>
      </c>
      <c r="E189" s="49">
        <v>1</v>
      </c>
      <c r="F189" s="49" t="s">
        <v>137</v>
      </c>
      <c r="G189" s="49">
        <v>1</v>
      </c>
      <c r="H189" s="49" t="s">
        <v>103</v>
      </c>
      <c r="I189" s="49"/>
      <c r="J189" s="49">
        <v>16</v>
      </c>
      <c r="K189" s="49">
        <v>11</v>
      </c>
      <c r="L189" s="49">
        <v>8</v>
      </c>
      <c r="M189" s="49" t="s">
        <v>108</v>
      </c>
      <c r="N189" s="51">
        <f t="shared" si="62"/>
        <v>8</v>
      </c>
      <c r="O189" s="52">
        <f t="shared" si="60"/>
        <v>8</v>
      </c>
      <c r="P189" s="53">
        <f t="shared" si="63"/>
        <v>0.81599999999999995</v>
      </c>
      <c r="Q189" s="54">
        <f t="shared" si="65"/>
        <v>10.199999999999999</v>
      </c>
      <c r="R189" s="55">
        <f t="shared" si="61"/>
        <v>0</v>
      </c>
    </row>
    <row r="190" spans="1:18" ht="15" customHeight="1">
      <c r="A190" s="49">
        <v>17</v>
      </c>
      <c r="B190" s="49" t="s">
        <v>141</v>
      </c>
      <c r="C190" s="50" t="s">
        <v>100</v>
      </c>
      <c r="D190" s="49" t="s">
        <v>101</v>
      </c>
      <c r="E190" s="49">
        <v>1</v>
      </c>
      <c r="F190" s="49" t="s">
        <v>137</v>
      </c>
      <c r="G190" s="49">
        <v>1</v>
      </c>
      <c r="H190" s="49" t="s">
        <v>103</v>
      </c>
      <c r="I190" s="49"/>
      <c r="J190" s="49">
        <v>16</v>
      </c>
      <c r="K190" s="49">
        <v>11</v>
      </c>
      <c r="L190" s="49">
        <v>8</v>
      </c>
      <c r="M190" s="49" t="s">
        <v>108</v>
      </c>
      <c r="N190" s="51">
        <f t="shared" si="62"/>
        <v>8</v>
      </c>
      <c r="O190" s="52">
        <f t="shared" si="60"/>
        <v>8</v>
      </c>
      <c r="P190" s="53">
        <f t="shared" si="63"/>
        <v>0.81599999999999995</v>
      </c>
      <c r="Q190" s="54">
        <f t="shared" si="65"/>
        <v>10.199999999999999</v>
      </c>
      <c r="R190" s="55">
        <f t="shared" si="61"/>
        <v>0</v>
      </c>
    </row>
    <row r="191" spans="1:18" ht="15" customHeight="1">
      <c r="A191" s="49">
        <v>18</v>
      </c>
      <c r="B191" s="49" t="s">
        <v>141</v>
      </c>
      <c r="C191" s="50" t="s">
        <v>100</v>
      </c>
      <c r="D191" s="49" t="s">
        <v>104</v>
      </c>
      <c r="E191" s="49">
        <v>1</v>
      </c>
      <c r="F191" s="49" t="s">
        <v>137</v>
      </c>
      <c r="G191" s="49">
        <v>1</v>
      </c>
      <c r="H191" s="49" t="s">
        <v>103</v>
      </c>
      <c r="I191" s="49"/>
      <c r="J191" s="49">
        <v>16</v>
      </c>
      <c r="K191" s="49">
        <v>11</v>
      </c>
      <c r="L191" s="49">
        <v>8</v>
      </c>
      <c r="M191" s="49" t="s">
        <v>108</v>
      </c>
      <c r="N191" s="51">
        <f t="shared" si="62"/>
        <v>8</v>
      </c>
      <c r="O191" s="52">
        <f t="shared" si="60"/>
        <v>8</v>
      </c>
      <c r="P191" s="53">
        <f t="shared" si="63"/>
        <v>0.81599999999999995</v>
      </c>
      <c r="Q191" s="54">
        <f t="shared" si="65"/>
        <v>10.199999999999999</v>
      </c>
      <c r="R191" s="55">
        <f t="shared" si="61"/>
        <v>3.5264000000000006</v>
      </c>
    </row>
    <row r="192" spans="1:18" ht="15" customHeight="1">
      <c r="A192" s="49">
        <v>19</v>
      </c>
      <c r="B192" s="49" t="s">
        <v>167</v>
      </c>
      <c r="C192" s="50" t="s">
        <v>106</v>
      </c>
      <c r="D192" s="49" t="s">
        <v>101</v>
      </c>
      <c r="E192" s="49">
        <v>1</v>
      </c>
      <c r="F192" s="49" t="s">
        <v>137</v>
      </c>
      <c r="G192" s="49">
        <v>1</v>
      </c>
      <c r="H192" s="49" t="s">
        <v>103</v>
      </c>
      <c r="I192" s="49"/>
      <c r="J192" s="49">
        <v>10</v>
      </c>
      <c r="K192" s="49">
        <v>9</v>
      </c>
      <c r="L192" s="49">
        <v>9</v>
      </c>
      <c r="M192" s="49" t="s">
        <v>108</v>
      </c>
      <c r="N192" s="51">
        <f t="shared" si="62"/>
        <v>3.75</v>
      </c>
      <c r="O192" s="52">
        <f t="shared" si="60"/>
        <v>0</v>
      </c>
      <c r="P192" s="53">
        <f t="shared" si="63"/>
        <v>0</v>
      </c>
      <c r="Q192" s="54">
        <f t="shared" si="65"/>
        <v>0</v>
      </c>
      <c r="R192" s="55">
        <f t="shared" si="61"/>
        <v>0</v>
      </c>
    </row>
    <row r="193" spans="1:18" ht="15" customHeight="1">
      <c r="A193" s="49">
        <v>20</v>
      </c>
      <c r="B193" s="49" t="s">
        <v>167</v>
      </c>
      <c r="C193" s="50" t="s">
        <v>106</v>
      </c>
      <c r="D193" s="49" t="s">
        <v>101</v>
      </c>
      <c r="E193" s="49">
        <v>1</v>
      </c>
      <c r="F193" s="49" t="s">
        <v>137</v>
      </c>
      <c r="G193" s="49">
        <v>1</v>
      </c>
      <c r="H193" s="49" t="s">
        <v>103</v>
      </c>
      <c r="I193" s="49"/>
      <c r="J193" s="49">
        <v>10</v>
      </c>
      <c r="K193" s="49">
        <v>9</v>
      </c>
      <c r="L193" s="49">
        <v>8</v>
      </c>
      <c r="M193" s="49" t="s">
        <v>108</v>
      </c>
      <c r="N193" s="51">
        <f t="shared" si="62"/>
        <v>5</v>
      </c>
      <c r="O193" s="52">
        <f t="shared" si="60"/>
        <v>0</v>
      </c>
      <c r="P193" s="53">
        <f t="shared" si="63"/>
        <v>0</v>
      </c>
      <c r="Q193" s="54">
        <f t="shared" si="65"/>
        <v>0</v>
      </c>
      <c r="R193" s="55">
        <f t="shared" si="61"/>
        <v>0</v>
      </c>
    </row>
    <row r="194" spans="1:18" ht="15" customHeight="1">
      <c r="A194" s="49">
        <v>21</v>
      </c>
      <c r="B194" s="49" t="s">
        <v>167</v>
      </c>
      <c r="C194" s="50" t="s">
        <v>106</v>
      </c>
      <c r="D194" s="49" t="s">
        <v>104</v>
      </c>
      <c r="E194" s="49">
        <v>1</v>
      </c>
      <c r="F194" s="49" t="s">
        <v>137</v>
      </c>
      <c r="G194" s="49">
        <v>1</v>
      </c>
      <c r="H194" s="49" t="s">
        <v>103</v>
      </c>
      <c r="I194" s="49"/>
      <c r="J194" s="49">
        <v>10</v>
      </c>
      <c r="K194" s="49">
        <v>9</v>
      </c>
      <c r="L194" s="49">
        <v>8</v>
      </c>
      <c r="M194" s="49" t="s">
        <v>108</v>
      </c>
      <c r="N194" s="51">
        <f t="shared" si="62"/>
        <v>5</v>
      </c>
      <c r="O194" s="52">
        <f t="shared" si="60"/>
        <v>0</v>
      </c>
      <c r="P194" s="53">
        <f t="shared" si="63"/>
        <v>0</v>
      </c>
      <c r="Q194" s="54">
        <f t="shared" si="65"/>
        <v>0</v>
      </c>
      <c r="R194" s="55">
        <f t="shared" si="61"/>
        <v>0</v>
      </c>
    </row>
    <row r="195" spans="1:18" ht="15" customHeight="1">
      <c r="A195" s="49">
        <v>22</v>
      </c>
      <c r="B195" s="49" t="s">
        <v>105</v>
      </c>
      <c r="C195" s="50" t="s">
        <v>131</v>
      </c>
      <c r="D195" s="49" t="s">
        <v>101</v>
      </c>
      <c r="E195" s="49">
        <v>1</v>
      </c>
      <c r="F195" s="49" t="s">
        <v>137</v>
      </c>
      <c r="G195" s="49">
        <v>1</v>
      </c>
      <c r="H195" s="49" t="s">
        <v>103</v>
      </c>
      <c r="I195" s="49"/>
      <c r="J195" s="49">
        <v>11</v>
      </c>
      <c r="K195" s="49">
        <v>9</v>
      </c>
      <c r="L195" s="49">
        <v>4</v>
      </c>
      <c r="M195" s="49" t="s">
        <v>108</v>
      </c>
      <c r="N195" s="51">
        <f t="shared" si="62"/>
        <v>8.25</v>
      </c>
      <c r="O195" s="52">
        <f t="shared" si="60"/>
        <v>8.25</v>
      </c>
      <c r="P195" s="53">
        <f t="shared" si="63"/>
        <v>0.71399999999999997</v>
      </c>
      <c r="Q195" s="54">
        <f t="shared" si="65"/>
        <v>8.6545454545454543</v>
      </c>
      <c r="R195" s="55">
        <f t="shared" si="61"/>
        <v>0</v>
      </c>
    </row>
    <row r="196" spans="1:18" ht="15" customHeight="1">
      <c r="A196" s="49">
        <v>23</v>
      </c>
      <c r="B196" s="49" t="s">
        <v>105</v>
      </c>
      <c r="C196" s="50" t="s">
        <v>131</v>
      </c>
      <c r="D196" s="49" t="s">
        <v>101</v>
      </c>
      <c r="E196" s="49">
        <v>1</v>
      </c>
      <c r="F196" s="49" t="s">
        <v>137</v>
      </c>
      <c r="G196" s="49">
        <v>1</v>
      </c>
      <c r="H196" s="49" t="s">
        <v>103</v>
      </c>
      <c r="I196" s="49"/>
      <c r="J196" s="49">
        <v>11</v>
      </c>
      <c r="K196" s="49">
        <v>9</v>
      </c>
      <c r="L196" s="49">
        <v>5</v>
      </c>
      <c r="M196" s="49" t="s">
        <v>108</v>
      </c>
      <c r="N196" s="51">
        <f t="shared" si="62"/>
        <v>7.5625</v>
      </c>
      <c r="O196" s="52">
        <f t="shared" si="60"/>
        <v>7.5625</v>
      </c>
      <c r="P196" s="53">
        <f t="shared" si="63"/>
        <v>0.61199999999999999</v>
      </c>
      <c r="Q196" s="54">
        <f t="shared" si="65"/>
        <v>8.0925619834710734</v>
      </c>
      <c r="R196" s="55">
        <f t="shared" si="61"/>
        <v>0</v>
      </c>
    </row>
    <row r="197" spans="1:18" ht="15" customHeight="1">
      <c r="A197" s="49">
        <v>24</v>
      </c>
      <c r="B197" s="49" t="s">
        <v>105</v>
      </c>
      <c r="C197" s="50" t="s">
        <v>131</v>
      </c>
      <c r="D197" s="49" t="s">
        <v>104</v>
      </c>
      <c r="E197" s="49">
        <v>1</v>
      </c>
      <c r="F197" s="49" t="s">
        <v>137</v>
      </c>
      <c r="G197" s="49">
        <v>1</v>
      </c>
      <c r="H197" s="49" t="s">
        <v>103</v>
      </c>
      <c r="I197" s="49"/>
      <c r="J197" s="49">
        <v>11</v>
      </c>
      <c r="K197" s="49">
        <v>9</v>
      </c>
      <c r="L197" s="49">
        <v>4</v>
      </c>
      <c r="M197" s="49" t="s">
        <v>108</v>
      </c>
      <c r="N197" s="51">
        <f t="shared" si="62"/>
        <v>8.25</v>
      </c>
      <c r="O197" s="52">
        <f t="shared" si="60"/>
        <v>8.25</v>
      </c>
      <c r="P197" s="53">
        <f t="shared" si="63"/>
        <v>0.71399999999999997</v>
      </c>
      <c r="Q197" s="54">
        <f t="shared" si="65"/>
        <v>8.6545454545454543</v>
      </c>
      <c r="R197" s="55">
        <f t="shared" si="61"/>
        <v>3.5856000000000003</v>
      </c>
    </row>
    <row r="198" spans="1:18" ht="15" customHeight="1">
      <c r="A198" s="49">
        <v>25</v>
      </c>
      <c r="B198" s="49" t="s">
        <v>168</v>
      </c>
      <c r="C198" s="50" t="s">
        <v>131</v>
      </c>
      <c r="D198" s="49" t="s">
        <v>101</v>
      </c>
      <c r="E198" s="49">
        <v>1</v>
      </c>
      <c r="F198" s="49" t="s">
        <v>137</v>
      </c>
      <c r="G198" s="49">
        <v>1</v>
      </c>
      <c r="H198" s="49" t="s">
        <v>103</v>
      </c>
      <c r="I198" s="49"/>
      <c r="J198" s="49">
        <v>11</v>
      </c>
      <c r="K198" s="49">
        <v>9</v>
      </c>
      <c r="L198" s="49">
        <v>10</v>
      </c>
      <c r="M198" s="49" t="s">
        <v>108</v>
      </c>
      <c r="N198" s="51">
        <f t="shared" si="62"/>
        <v>4.0081249999999997</v>
      </c>
      <c r="O198" s="52">
        <f t="shared" si="60"/>
        <v>0</v>
      </c>
      <c r="P198" s="53">
        <f t="shared" si="63"/>
        <v>0</v>
      </c>
      <c r="Q198" s="54">
        <f t="shared" si="65"/>
        <v>0</v>
      </c>
      <c r="R198" s="55">
        <f>IF(Q198&lt;=30,O198+P198,O198+O198*0.3)*IF(G198=1,0.4,IF(G198=2,0.75,IF(G198="1 (kas 4 m. 1 k. nerengiamos)",0.52,1)))*IF(D198="olimpinė",1,IF(M198="Ne",0.5,1))*IF(D198="olimpinė",1,IF(J198&lt;8,0,1))*E198*IF(D198="olimpinė",1,IF(K198&lt;16,0,1))*IF(I198&lt;=1,1,1/I198)*IF(OR(A171="Lietuvos lengvosios atletikos federacija",A171="Lietuvos šaudymo sporto sąjunga"),1.01,1)*IF(OR(A171="Lietuvos dviračių sporto federacija",A171="Lietuvos biatlono federacija",A171=" Lietuvos nacionalinė slidinėjimo asociacija"),1.03,1)*IF(OR(A171="Lietuvos baidarių ir kanojų irklavimo federacija",A171="Lietuvos buriuotojų sąjunga",A171="Lietuvos irklavimo federacija"),1.04,1)*IF(OR(A171="Lietuvos aeroklubas",A171="Lietuvos automobilių sporto federacija",A171="Lietuvos motociklų sporto federacija",A171="Lietuvos motorlaivių federacija",A171="Lietuvos žirginio sporto federacija"),1.09,1)</f>
        <v>0</v>
      </c>
    </row>
    <row r="199" spans="1:18" ht="15" customHeight="1">
      <c r="A199" s="49">
        <v>26</v>
      </c>
      <c r="B199" s="49" t="s">
        <v>168</v>
      </c>
      <c r="C199" s="50" t="s">
        <v>131</v>
      </c>
      <c r="D199" s="49" t="s">
        <v>101</v>
      </c>
      <c r="E199" s="49">
        <v>1</v>
      </c>
      <c r="F199" s="49" t="s">
        <v>137</v>
      </c>
      <c r="G199" s="49">
        <v>1</v>
      </c>
      <c r="H199" s="49" t="s">
        <v>103</v>
      </c>
      <c r="I199" s="49"/>
      <c r="J199" s="49">
        <v>11</v>
      </c>
      <c r="K199" s="49">
        <v>9</v>
      </c>
      <c r="L199" s="49">
        <v>9</v>
      </c>
      <c r="M199" s="49" t="s">
        <v>108</v>
      </c>
      <c r="N199" s="51">
        <f>(IF(F199="OŽ",IF(L199=1,612,IF(L199=2,473.76,IF(L199=3,380.16,IF(L199=4,201.6,IF(L199=5,187.2,IF(L199=6,172.8,IF(L199=7,165,IF(L199=8,160,0))))))))+IF(L199&lt;=8,0,IF(L199&lt;=16,153,IF(L199&lt;=24,120,IF(L199&lt;=32,89,IF(L199&lt;=48,58,0)))))-IF(L199&lt;=8,0,IF(L199&lt;=16,(L199-9)*3.06,IF(L199&lt;=24,(L199-17)*3.06,IF(L199&lt;=32,(L199-25)*3.06,IF(L199&lt;=48,(L199-33)*3.06,0))))),0)+IF(F199="PČ",IF(L199=1,449,IF(L199=2,314.6,IF(L199=3,238,IF(L199=4,172,IF(L199=5,159,IF(L199=6,145,IF(L199=7,132,IF(L199=8,119,0))))))))+IF(L199&lt;=8,0,IF(L199&lt;=16,88,IF(L199&lt;=24,55,IF(L199&lt;=32,22,0))))-IF(L199&lt;=8,0,IF(L199&lt;=16,(L199-9)*2.245,IF(L199&lt;=24,(L199-17)*2.245,IF(L199&lt;=32,(L199-25)*2.245,0)))),0)+IF(F199="PČneol",IF(L199=1,85,IF(L199=2,64.61,IF(L199=3,50.76,IF(L199=4,16.25,IF(L199=5,15,IF(L199=6,13.75,IF(L199=7,12.5,IF(L199=8,11.25,0))))))))+IF(L199&lt;=8,0,IF(L199&lt;=16,9,0))-IF(L199&lt;=8,0,IF(L199&lt;=16,(L199-9)*0.425,0)),0)+IF(F199="PŽ",IF(L199=1,85,IF(L199=2,59.5,IF(L199=3,45,IF(L199=4,32.5,IF(L199=5,30,IF(L199=6,27.5,IF(L199=7,25,IF(L199=8,22.5,0))))))))+IF(L199&lt;=8,0,IF(L199&lt;=16,19,IF(L199&lt;=24,13,IF(L199&lt;=32,8,0))))-IF(L199&lt;=8,0,IF(L199&lt;=16,(L199-9)*0.425,IF(L199&lt;=24,(L199-17)*0.425,IF(L199&lt;=32,(L199-25)*0.425,0)))),0)+IF(F199="EČ",IF(L199=1,204,IF(L199=2,156.24,IF(L199=3,123.84,IF(L199=4,72,IF(L199=5,66,IF(L199=6,60,IF(L199=7,54,IF(L199=8,48,0))))))))+IF(L199&lt;=8,0,IF(L199&lt;=16,40,IF(L199&lt;=24,25,0)))-IF(L199&lt;=8,0,IF(L199&lt;=16,(L199-9)*1.02,IF(L199&lt;=24,(L199-17)*1.02,0))),0)+IF(F199="EČneol",IF(L199=1,68,IF(L199=2,51.69,IF(L199=3,40.61,IF(L199=4,13,IF(L199=5,12,IF(L199=6,11,IF(L199=7,10,IF(L199=8,9,0)))))))))+IF(F199="EŽ",IF(L199=1,68,IF(L199=2,47.6,IF(L199=3,36,IF(L199=4,18,IF(L199=5,16.5,IF(L199=6,15,IF(L199=7,13.5,IF(L199=8,12,0))))))))+IF(L199&lt;=8,0,IF(L199&lt;=16,10,IF(L199&lt;=24,6,0)))-IF(L199&lt;=8,0,IF(L199&lt;=16,(L199-9)*0.34,IF(L199&lt;=24,(L199-17)*0.34,0))),0)+IF(F199="PT",IF(L199=1,68,IF(L199=2,52.08,IF(L199=3,41.28,IF(L199=4,24,IF(L199=5,22,IF(L199=6,20,IF(L199=7,18,IF(L199=8,16,0))))))))+IF(L199&lt;=8,0,IF(L199&lt;=16,13,IF(L199&lt;=24,9,IF(L199&lt;=32,4,0))))-IF(L199&lt;=8,0,IF(L199&lt;=16,(L199-9)*0.34,IF(L199&lt;=24,(L199-17)*0.34,IF(L199&lt;=32,(L199-25)*0.34,0)))),0)+IF(F199="JOŽ",IF(L199=1,85,IF(L199=2,59.5,IF(L199=3,45,IF(L199=4,32.5,IF(L199=5,30,IF(L199=6,27.5,IF(L199=7,25,IF(L199=8,22.5,0))))))))+IF(L199&lt;=8,0,IF(L199&lt;=16,19,IF(L199&lt;=24,13,0)))-IF(L199&lt;=8,0,IF(L199&lt;=16,(L199-9)*0.425,IF(L199&lt;=24,(L199-17)*0.425,0))),0)+IF(F199="JPČ",IF(L199=1,68,IF(L199=2,47.6,IF(L199=3,36,IF(L199=4,26,IF(L199=5,24,IF(L199=6,22,IF(L199=7,20,IF(L199=8,18,0))))))))+IF(L199&lt;=8,0,IF(L199&lt;=16,13,IF(L199&lt;=24,9,0)))-IF(L199&lt;=8,0,IF(L199&lt;=16,(L199-9)*0.34,IF(L199&lt;=24,(L199-17)*0.34,0))),0)+IF(F199="JEČ",IF(L199=1,34,IF(L199=2,26.04,IF(L199=3,20.6,IF(L199=4,12,IF(L199=5,11,IF(L199=6,10,IF(L199=7,9,IF(L199=8,8,0))))))))+IF(L199&lt;=8,0,IF(L199&lt;=16,6,0))-IF(L199&lt;=8,0,IF(L199&lt;=16,(L199-9)*0.17,0)),0)+IF(F199="JEOF",IF(L199=1,34,IF(L199=2,26.04,IF(L199=3,20.6,IF(L199=4,12,IF(L199=5,11,IF(L199=6,10,IF(L199=7,9,IF(L199=8,8,0))))))))+IF(L199&lt;=8,0,IF(L199&lt;=16,6,0))-IF(L199&lt;=8,0,IF(L199&lt;=16,(L199-9)*0.17,0)),0)+IF(F199="JnPČ",IF(L199=1,51,IF(L199=2,35.7,IF(L199=3,27,IF(L199=4,19.5,IF(L199=5,18,IF(L199=6,16.5,IF(L199=7,15,IF(L199=8,13.5,0))))))))+IF(L199&lt;=8,0,IF(L199&lt;=16,10,0))-IF(L199&lt;=8,0,IF(L199&lt;=16,(L199-9)*0.255,0)),0)+IF(F199="JnEČ",IF(L199=1,25.5,IF(L199=2,19.53,IF(L199=3,15.48,IF(L199=4,9,IF(L199=5,8.25,IF(L199=6,7.5,IF(L199=7,6.75,IF(L199=8,6,0))))))))+IF(L199&lt;=8,0,IF(L199&lt;=16,5,0))-IF(L199&lt;=8,0,IF(L199&lt;=16,(L199-9)*0.1275,0)),0)+IF(F199="JčPČ",IF(L199=1,21.25,IF(L199=2,14.5,IF(L199=3,11.5,IF(L199=4,7,IF(L199=5,6.5,IF(L199=6,6,IF(L199=7,5.5,IF(L199=8,5,0))))))))+IF(L199&lt;=8,0,IF(L199&lt;=16,4,0))-IF(L199&lt;=8,0,IF(L199&lt;=16,(L199-9)*0.10625,0)),0)+IF(F199="JčEČ",IF(L199=1,17,IF(L199=2,13.02,IF(L199=3,10.32,IF(L199=4,6,IF(L199=5,5.5,IF(L199=6,5,IF(L199=7,4.5,IF(L199=8,4,0))))))))+IF(L199&lt;=8,0,IF(L199&lt;=16,3,0))-IF(L199&lt;=8,0,IF(L199&lt;=16,(L199-9)*0.085,0)),0)+IF(F199="NEAK",IF(L199=1,11.48,IF(L199=2,8.79,IF(L199=3,6.97,IF(L199=4,4.05,IF(L199=5,3.71,IF(L199=6,3.38,IF(L199=7,3.04,IF(L199=8,2.7,0))))))))+IF(L199&lt;=8,0,IF(L199&lt;=16,2,IF(L199&lt;=24,1.3,0)))-IF(L199&lt;=8,0,IF(L199&lt;=16,(L199-9)*0.0574,IF(L199&lt;=24,(L199-17)*0.0574,0))),0))*IF(L199&lt;4,1,IF(OR(F199="PČ",F199="PŽ",F199="PT"),IF(J199&lt;32,J199/32,1),1))* IF(L199&lt;4,1,IF(OR(F199="EČ",F199="EŽ",F199="JOŽ",F199="JPČ",F199="NEAK"),IF(J199&lt;24,J199/24,1),1))*IF(L199&lt;4,1,IF(OR(F199="PČneol",F199="JEČ",F199="JEOF",F199="JnPČ",F199="JnEČ",F199="JčPČ",F199="JčEČ"),IF(J199&lt;16,J199/16,1),1))*IF(L199&lt;4,1,IF(F199="EČneol",IF(J199&lt;8,J199/8,1),1))</f>
        <v>4.125</v>
      </c>
      <c r="O199" s="52">
        <f t="shared" si="60"/>
        <v>0</v>
      </c>
      <c r="P199" s="53">
        <f t="shared" si="63"/>
        <v>0</v>
      </c>
      <c r="Q199" s="54">
        <f t="shared" si="65"/>
        <v>0</v>
      </c>
      <c r="R199" s="55">
        <f>IF(Q199&lt;=30,O199+P199,O199+O199*0.3)*IF(G199=1,0.4,IF(G199=2,0.75,IF(G199="1 (kas 4 m. 1 k. nerengiamos)",0.52,1)))*IF(D199="olimpinė",1,IF(M199="Ne",0.5,1))*IF(D199="olimpinė",1,IF(J199&lt;8,0,1))*E199*IF(D199="olimpinė",1,IF(K199&lt;16,0,1))*IF(I199&lt;=1,1,1/I199)*IF(OR(A172="Lietuvos lengvosios atletikos federacija",A172="Lietuvos šaudymo sporto sąjunga"),1.01,1)*IF(OR(A172="Lietuvos dviračių sporto federacija",A172="Lietuvos biatlono federacija",A172=" Lietuvos nacionalinė slidinėjimo asociacija"),1.03,1)*IF(OR(A172="Lietuvos baidarių ir kanojų irklavimo federacija",A172="Lietuvos buriuotojų sąjunga",A172="Lietuvos irklavimo federacija"),1.04,1)*IF(OR(A172="Lietuvos aeroklubas",A172="Lietuvos automobilių sporto federacija",A172="Lietuvos motociklų sporto federacija",A172="Lietuvos motorlaivių federacija",A172="Lietuvos žirginio sporto federacija"),1.09,1)</f>
        <v>0</v>
      </c>
    </row>
    <row r="200" spans="1:18" ht="15" customHeight="1">
      <c r="A200" s="49">
        <v>27</v>
      </c>
      <c r="B200" s="49" t="s">
        <v>168</v>
      </c>
      <c r="C200" s="50" t="s">
        <v>131</v>
      </c>
      <c r="D200" s="49" t="s">
        <v>104</v>
      </c>
      <c r="E200" s="49">
        <v>1</v>
      </c>
      <c r="F200" s="49" t="s">
        <v>137</v>
      </c>
      <c r="G200" s="49">
        <v>1</v>
      </c>
      <c r="H200" s="49" t="s">
        <v>103</v>
      </c>
      <c r="I200" s="49"/>
      <c r="J200" s="49">
        <v>11</v>
      </c>
      <c r="K200" s="49">
        <v>9</v>
      </c>
      <c r="L200" s="49">
        <v>9</v>
      </c>
      <c r="M200" s="49" t="s">
        <v>108</v>
      </c>
      <c r="N200" s="51">
        <f t="shared" ref="N200" si="66">(IF(F200="OŽ",IF(L200=1,612,IF(L200=2,473.76,IF(L200=3,380.16,IF(L200=4,201.6,IF(L200=5,187.2,IF(L200=6,172.8,IF(L200=7,165,IF(L200=8,160,0))))))))+IF(L200&lt;=8,0,IF(L200&lt;=16,153,IF(L200&lt;=24,120,IF(L200&lt;=32,89,IF(L200&lt;=48,58,0)))))-IF(L200&lt;=8,0,IF(L200&lt;=16,(L200-9)*3.06,IF(L200&lt;=24,(L200-17)*3.06,IF(L200&lt;=32,(L200-25)*3.06,IF(L200&lt;=48,(L200-33)*3.06,0))))),0)+IF(F200="PČ",IF(L200=1,449,IF(L200=2,314.6,IF(L200=3,238,IF(L200=4,172,IF(L200=5,159,IF(L200=6,145,IF(L200=7,132,IF(L200=8,119,0))))))))+IF(L200&lt;=8,0,IF(L200&lt;=16,88,IF(L200&lt;=24,55,IF(L200&lt;=32,22,0))))-IF(L200&lt;=8,0,IF(L200&lt;=16,(L200-9)*2.245,IF(L200&lt;=24,(L200-17)*2.245,IF(L200&lt;=32,(L200-25)*2.245,0)))),0)+IF(F200="PČneol",IF(L200=1,85,IF(L200=2,64.61,IF(L200=3,50.76,IF(L200=4,16.25,IF(L200=5,15,IF(L200=6,13.75,IF(L200=7,12.5,IF(L200=8,11.25,0))))))))+IF(L200&lt;=8,0,IF(L200&lt;=16,9,0))-IF(L200&lt;=8,0,IF(L200&lt;=16,(L200-9)*0.425,0)),0)+IF(F200="PŽ",IF(L200=1,85,IF(L200=2,59.5,IF(L200=3,45,IF(L200=4,32.5,IF(L200=5,30,IF(L200=6,27.5,IF(L200=7,25,IF(L200=8,22.5,0))))))))+IF(L200&lt;=8,0,IF(L200&lt;=16,19,IF(L200&lt;=24,13,IF(L200&lt;=32,8,0))))-IF(L200&lt;=8,0,IF(L200&lt;=16,(L200-9)*0.425,IF(L200&lt;=24,(L200-17)*0.425,IF(L200&lt;=32,(L200-25)*0.425,0)))),0)+IF(F200="EČ",IF(L200=1,204,IF(L200=2,156.24,IF(L200=3,123.84,IF(L200=4,72,IF(L200=5,66,IF(L200=6,60,IF(L200=7,54,IF(L200=8,48,0))))))))+IF(L200&lt;=8,0,IF(L200&lt;=16,40,IF(L200&lt;=24,25,0)))-IF(L200&lt;=8,0,IF(L200&lt;=16,(L200-9)*1.02,IF(L200&lt;=24,(L200-17)*1.02,0))),0)+IF(F200="EČneol",IF(L200=1,68,IF(L200=2,51.69,IF(L200=3,40.61,IF(L200=4,13,IF(L200=5,12,IF(L200=6,11,IF(L200=7,10,IF(L200=8,9,0)))))))))+IF(F200="EŽ",IF(L200=1,68,IF(L200=2,47.6,IF(L200=3,36,IF(L200=4,18,IF(L200=5,16.5,IF(L200=6,15,IF(L200=7,13.5,IF(L200=8,12,0))))))))+IF(L200&lt;=8,0,IF(L200&lt;=16,10,IF(L200&lt;=24,6,0)))-IF(L200&lt;=8,0,IF(L200&lt;=16,(L200-9)*0.34,IF(L200&lt;=24,(L200-17)*0.34,0))),0)+IF(F200="PT",IF(L200=1,68,IF(L200=2,52.08,IF(L200=3,41.28,IF(L200=4,24,IF(L200=5,22,IF(L200=6,20,IF(L200=7,18,IF(L200=8,16,0))))))))+IF(L200&lt;=8,0,IF(L200&lt;=16,13,IF(L200&lt;=24,9,IF(L200&lt;=32,4,0))))-IF(L200&lt;=8,0,IF(L200&lt;=16,(L200-9)*0.34,IF(L200&lt;=24,(L200-17)*0.34,IF(L200&lt;=32,(L200-25)*0.34,0)))),0)+IF(F200="JOŽ",IF(L200=1,85,IF(L200=2,59.5,IF(L200=3,45,IF(L200=4,32.5,IF(L200=5,30,IF(L200=6,27.5,IF(L200=7,25,IF(L200=8,22.5,0))))))))+IF(L200&lt;=8,0,IF(L200&lt;=16,19,IF(L200&lt;=24,13,0)))-IF(L200&lt;=8,0,IF(L200&lt;=16,(L200-9)*0.425,IF(L200&lt;=24,(L200-17)*0.425,0))),0)+IF(F200="JPČ",IF(L200=1,68,IF(L200=2,47.6,IF(L200=3,36,IF(L200=4,26,IF(L200=5,24,IF(L200=6,22,IF(L200=7,20,IF(L200=8,18,0))))))))+IF(L200&lt;=8,0,IF(L200&lt;=16,13,IF(L200&lt;=24,9,0)))-IF(L200&lt;=8,0,IF(L200&lt;=16,(L200-9)*0.34,IF(L200&lt;=24,(L200-17)*0.34,0))),0)+IF(F200="JEČ",IF(L200=1,34,IF(L200=2,26.04,IF(L200=3,20.6,IF(L200=4,12,IF(L200=5,11,IF(L200=6,10,IF(L200=7,9,IF(L200=8,8,0))))))))+IF(L200&lt;=8,0,IF(L200&lt;=16,6,0))-IF(L200&lt;=8,0,IF(L200&lt;=16,(L200-9)*0.17,0)),0)+IF(F200="JEOF",IF(L200=1,34,IF(L200=2,26.04,IF(L200=3,20.6,IF(L200=4,12,IF(L200=5,11,IF(L200=6,10,IF(L200=7,9,IF(L200=8,8,0))))))))+IF(L200&lt;=8,0,IF(L200&lt;=16,6,0))-IF(L200&lt;=8,0,IF(L200&lt;=16,(L200-9)*0.17,0)),0)+IF(F200="JnPČ",IF(L200=1,51,IF(L200=2,35.7,IF(L200=3,27,IF(L200=4,19.5,IF(L200=5,18,IF(L200=6,16.5,IF(L200=7,15,IF(L200=8,13.5,0))))))))+IF(L200&lt;=8,0,IF(L200&lt;=16,10,0))-IF(L200&lt;=8,0,IF(L200&lt;=16,(L200-9)*0.255,0)),0)+IF(F200="JnEČ",IF(L200=1,25.5,IF(L200=2,19.53,IF(L200=3,15.48,IF(L200=4,9,IF(L200=5,8.25,IF(L200=6,7.5,IF(L200=7,6.75,IF(L200=8,6,0))))))))+IF(L200&lt;=8,0,IF(L200&lt;=16,5,0))-IF(L200&lt;=8,0,IF(L200&lt;=16,(L200-9)*0.1275,0)),0)+IF(F200="JčPČ",IF(L200=1,21.25,IF(L200=2,14.5,IF(L200=3,11.5,IF(L200=4,7,IF(L200=5,6.5,IF(L200=6,6,IF(L200=7,5.5,IF(L200=8,5,0))))))))+IF(L200&lt;=8,0,IF(L200&lt;=16,4,0))-IF(L200&lt;=8,0,IF(L200&lt;=16,(L200-9)*0.10625,0)),0)+IF(F200="JčEČ",IF(L200=1,17,IF(L200=2,13.02,IF(L200=3,10.32,IF(L200=4,6,IF(L200=5,5.5,IF(L200=6,5,IF(L200=7,4.5,IF(L200=8,4,0))))))))+IF(L200&lt;=8,0,IF(L200&lt;=16,3,0))-IF(L200&lt;=8,0,IF(L200&lt;=16,(L200-9)*0.085,0)),0)+IF(F200="NEAK",IF(L200=1,11.48,IF(L200=2,8.79,IF(L200=3,6.97,IF(L200=4,4.05,IF(L200=5,3.71,IF(L200=6,3.38,IF(L200=7,3.04,IF(L200=8,2.7,0))))))))+IF(L200&lt;=8,0,IF(L200&lt;=16,2,IF(L200&lt;=24,1.3,0)))-IF(L200&lt;=8,0,IF(L200&lt;=16,(L200-9)*0.0574,IF(L200&lt;=24,(L200-17)*0.0574,0))),0))*IF(L200&lt;4,1,IF(OR(F200="PČ",F200="PŽ",F200="PT"),IF(J200&lt;32,J200/32,1),1))* IF(L200&lt;4,1,IF(OR(F200="EČ",F200="EŽ",F200="JOŽ",F200="JPČ",F200="NEAK"),IF(J200&lt;24,J200/24,1),1))*IF(L200&lt;4,1,IF(OR(F200="PČneol",F200="JEČ",F200="JEOF",F200="JnPČ",F200="JnEČ",F200="JčPČ",F200="JčEČ"),IF(J200&lt;16,J200/16,1),1))*IF(L200&lt;4,1,IF(F200="EČneol",IF(J200&lt;8,J200/8,1),1))</f>
        <v>4.125</v>
      </c>
      <c r="O200" s="52">
        <f t="shared" si="60"/>
        <v>0</v>
      </c>
      <c r="P200" s="53">
        <f t="shared" si="63"/>
        <v>0</v>
      </c>
      <c r="Q200" s="54">
        <f t="shared" si="65"/>
        <v>0</v>
      </c>
      <c r="R200" s="55">
        <f>IF(Q200&lt;=30,O200+P200,O200+O200*0.3)*IF(G200=1,0.4,IF(G200=2,0.75,IF(G200="1 (kas 4 m. 1 k. nerengiamos)",0.52,1)))*IF(D200="olimpinė",1,IF(M200="Ne",0.5,1))*IF(D200="olimpinė",1,IF(J200&lt;8,0,1))*E200*IF(D200="olimpinė",1,IF(K200&lt;16,0,1))*IF(I200&lt;=1,1,1/I200)*IF(OR(A173="Lietuvos lengvosios atletikos federacija",A173="Lietuvos šaudymo sporto sąjunga"),1.01,1)*IF(OR(A173="Lietuvos dviračių sporto federacija",A173="Lietuvos biatlono federacija",A173=" Lietuvos nacionalinė slidinėjimo asociacija"),1.03,1)*IF(OR(A173="Lietuvos baidarių ir kanojų irklavimo federacija",A173="Lietuvos buriuotojų sąjunga",A173="Lietuvos irklavimo federacija"),1.04,1)*IF(OR(A173="Lietuvos aeroklubas",A173="Lietuvos automobilių sporto federacija",A173="Lietuvos motociklų sporto federacija",A173="Lietuvos motorlaivių federacija",A173="Lietuvos žirginio sporto federacija"),1.09,1)</f>
        <v>0</v>
      </c>
    </row>
    <row r="201" spans="1:18" ht="15" customHeight="1">
      <c r="A201" s="102" t="s">
        <v>3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4"/>
      <c r="R201" s="55">
        <f>SUM(R174:R200)</f>
        <v>42.992000000000004</v>
      </c>
    </row>
    <row r="202" spans="1:18" ht="15" customHeight="1">
      <c r="A202" s="105" t="s">
        <v>169</v>
      </c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48"/>
    </row>
    <row r="203" spans="1:18" ht="15" customHeight="1">
      <c r="A203" s="105" t="s">
        <v>1</v>
      </c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48"/>
    </row>
    <row r="204" spans="1:18" ht="15" customHeight="1">
      <c r="A204" s="105" t="s">
        <v>170</v>
      </c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48"/>
    </row>
    <row r="205" spans="1:18" ht="15" customHeight="1">
      <c r="A205" s="49">
        <v>1</v>
      </c>
      <c r="B205" s="49" t="s">
        <v>140</v>
      </c>
      <c r="C205" s="50" t="s">
        <v>118</v>
      </c>
      <c r="D205" s="49" t="s">
        <v>101</v>
      </c>
      <c r="E205" s="49">
        <v>1</v>
      </c>
      <c r="F205" s="49" t="s">
        <v>214</v>
      </c>
      <c r="G205" s="49" t="s">
        <v>132</v>
      </c>
      <c r="H205" s="49" t="s">
        <v>103</v>
      </c>
      <c r="I205" s="49"/>
      <c r="J205" s="49">
        <v>37</v>
      </c>
      <c r="K205" s="49">
        <v>27</v>
      </c>
      <c r="L205" s="49">
        <v>21</v>
      </c>
      <c r="M205" s="49" t="s">
        <v>108</v>
      </c>
      <c r="N205" s="51">
        <f>(IF(F205="OŽ",IF(L205=1,612,IF(L205=2,473.76,IF(L205=3,380.16,IF(L205=4,201.6,IF(L205=5,187.2,IF(L205=6,172.8,IF(L205=7,165,IF(L205=8,160,0))))))))+IF(L205&lt;=8,0,IF(L205&lt;=16,153,IF(L205&lt;=24,120,IF(L205&lt;=32,89,IF(L205&lt;=48,58,0)))))-IF(L205&lt;=8,0,IF(L205&lt;=16,(L205-9)*3.06,IF(L205&lt;=24,(L205-17)*3.06,IF(L205&lt;=32,(L205-25)*3.06,IF(L205&lt;=48,(L205-33)*3.06,0))))),0)+IF(F205="PČ",IF(L205=1,449,IF(L205=2,314.6,IF(L205=3,238,IF(L205=4,172,IF(L205=5,159,IF(L205=6,145,IF(L205=7,132,IF(L205=8,119,0))))))))+IF(L205&lt;=8,0,IF(L205&lt;=16,88,IF(L205&lt;=24,55,IF(L205&lt;=32,22,0))))-IF(L205&lt;=8,0,IF(L205&lt;=16,(L205-9)*2.245,IF(L205&lt;=24,(L205-17)*2.245,IF(L205&lt;=32,(L205-25)*2.245,0)))),0)+IF(F205="PČneol",IF(L205=1,85,IF(L205=2,64.61,IF(L205=3,50.76,IF(L205=4,16.25,IF(L205=5,15,IF(L205=6,13.75,IF(L205=7,12.5,IF(L205=8,11.25,0))))))))+IF(L205&lt;=8,0,IF(L205&lt;=16,9,0))-IF(L205&lt;=8,0,IF(L205&lt;=16,(L205-9)*0.425,0)),0)+IF(F205="PŽ",IF(L205=1,85,IF(L205=2,59.5,IF(L205=3,45,IF(L205=4,32.5,IF(L205=5,30,IF(L205=6,27.5,IF(L205=7,25,IF(L205=8,22.5,0))))))))+IF(L205&lt;=8,0,IF(L205&lt;=16,19,IF(L205&lt;=24,13,IF(L205&lt;=32,8,0))))-IF(L205&lt;=8,0,IF(L205&lt;=16,(L205-9)*0.425,IF(L205&lt;=24,(L205-17)*0.425,IF(L205&lt;=32,(L205-25)*0.425,0)))),0)+IF(F205="EČ",IF(L205=1,204,IF(L205=2,156.24,IF(L205=3,123.84,IF(L205=4,72,IF(L205=5,66,IF(L205=6,60,IF(L205=7,54,IF(L205=8,48,0))))))))+IF(L205&lt;=8,0,IF(L205&lt;=16,40,IF(L205&lt;=24,25,0)))-IF(L205&lt;=8,0,IF(L205&lt;=16,(L205-9)*1.02,IF(L205&lt;=24,(L205-17)*1.02,0))),0)+IF(F205="EČneol",IF(L205=1,68,IF(L205=2,51.69,IF(L205=3,40.61,IF(L205=4,13,IF(L205=5,12,IF(L205=6,11,IF(L205=7,10,IF(L205=8,9,0)))))))))+IF(F205="EŽ",IF(L205=1,68,IF(L205=2,47.6,IF(L205=3,36,IF(L205=4,18,IF(L205=5,16.5,IF(L205=6,15,IF(L205=7,13.5,IF(L205=8,12,0))))))))+IF(L205&lt;=8,0,IF(L205&lt;=16,10,IF(L205&lt;=24,6,0)))-IF(L205&lt;=8,0,IF(L205&lt;=16,(L205-9)*0.34,IF(L205&lt;=24,(L205-17)*0.34,0))),0)+IF(F205="PT",IF(L205=1,68,IF(L205=2,52.08,IF(L205=3,41.28,IF(L205=4,24,IF(L205=5,22,IF(L205=6,20,IF(L205=7,18,IF(L205=8,16,0))))))))+IF(L205&lt;=8,0,IF(L205&lt;=16,13,IF(L205&lt;=24,9,IF(L205&lt;=32,4,0))))-IF(L205&lt;=8,0,IF(L205&lt;=16,(L205-9)*0.34,IF(L205&lt;=24,(L205-17)*0.34,IF(L205&lt;=32,(L205-25)*0.34,0)))),0)+IF(F205="JOŽ",IF(L205=1,85,IF(L205=2,59.5,IF(L205=3,45,IF(L205=4,32.5,IF(L205=5,30,IF(L205=6,27.5,IF(L205=7,25,IF(L205=8,22.5,0))))))))+IF(L205&lt;=8,0,IF(L205&lt;=16,19,IF(L205&lt;=24,13,0)))-IF(L205&lt;=8,0,IF(L205&lt;=16,(L205-9)*0.425,IF(L205&lt;=24,(L205-17)*0.425,0))),0)+IF(F205="JPČ",IF(L205=1,68,IF(L205=2,47.6,IF(L205=3,36,IF(L205=4,26,IF(L205=5,24,IF(L205=6,22,IF(L205=7,20,IF(L205=8,18,0))))))))+IF(L205&lt;=8,0,IF(L205&lt;=16,13,IF(L205&lt;=24,9,0)))-IF(L205&lt;=8,0,IF(L205&lt;=16,(L205-9)*0.34,IF(L205&lt;=24,(L205-17)*0.34,0))),0)+IF(F205="JEČ",IF(L205=1,34,IF(L205=2,26.04,IF(L205=3,20.6,IF(L205=4,12,IF(L205=5,11,IF(L205=6,10,IF(L205=7,9,IF(L205=8,8,0))))))))+IF(L205&lt;=8,0,IF(L205&lt;=16,6,0))-IF(L205&lt;=8,0,IF(L205&lt;=16,(L205-9)*0.17,0)),0)+IF(F205="JEOF",IF(L205=1,34,IF(L205=2,26.04,IF(L205=3,20.6,IF(L205=4,12,IF(L205=5,11,IF(L205=6,10,IF(L205=7,9,IF(L205=8,8,0))))))))+IF(L205&lt;=8,0,IF(L205&lt;=16,6,0))-IF(L205&lt;=8,0,IF(L205&lt;=16,(L205-9)*0.17,0)),0)+IF(F205="JnPČ",IF(L205=1,51,IF(L205=2,35.7,IF(L205=3,27,IF(L205=4,19.5,IF(L205=5,18,IF(L205=6,16.5,IF(L205=7,15,IF(L205=8,13.5,0))))))))+IF(L205&lt;=8,0,IF(L205&lt;=16,10,0))-IF(L205&lt;=8,0,IF(L205&lt;=16,(L205-9)*0.255,0)),0)+IF(F205="JnEČ",IF(L205=1,25.5,IF(L205=2,19.53,IF(L205=3,15.48,IF(L205=4,9,IF(L205=5,8.25,IF(L205=6,7.5,IF(L205=7,6.75,IF(L205=8,6,0))))))))+IF(L205&lt;=8,0,IF(L205&lt;=16,5,0))-IF(L205&lt;=8,0,IF(L205&lt;=16,(L205-9)*0.1275,0)),0)+IF(F205="JčPČ",IF(L205=1,21.25,IF(L205=2,14.5,IF(L205=3,11.5,IF(L205=4,7,IF(L205=5,6.5,IF(L205=6,6,IF(L205=7,5.5,IF(L205=8,5,0))))))))+IF(L205&lt;=8,0,IF(L205&lt;=16,4,0))-IF(L205&lt;=8,0,IF(L205&lt;=16,(L205-9)*0.10625,0)),0)+IF(F205="JčEČ",IF(L205=1,17,IF(L205=2,13.02,IF(L205=3,10.32,IF(L205=4,6,IF(L205=5,5.5,IF(L205=6,5,IF(L205=7,4.5,IF(L205=8,4,0))))))))+IF(L205&lt;=8,0,IF(L205&lt;=16,3,0))-IF(L205&lt;=8,0,IF(L205&lt;=16,(L205-9)*0.085,0)),0)+IF(F205="NEAK",IF(L205=1,11.48,IF(L205=2,8.79,IF(L205=3,6.97,IF(L205=4,4.05,IF(L205=5,3.71,IF(L205=6,3.38,IF(L205=7,3.04,IF(L205=8,2.7,0))))))))+IF(L205&lt;=8,0,IF(L205&lt;=16,2,IF(L205&lt;=24,1.3,0)))-IF(L205&lt;=8,0,IF(L205&lt;=16,(L205-9)*0.0574,IF(L205&lt;=24,(L205-17)*0.0574,0))),0))*IF(L205&lt;4,1,IF(OR(F205="PČ",F205="PŽ",F205="PT"),IF(J205&lt;32,J205/32,1),1))* IF(L205&lt;4,1,IF(OR(F205="EČ",F205="EŽ",F205="JOŽ",F205="JPČ",F205="NEAK"),IF(J205&lt;24,J205/24,1),1))*IF(L205&lt;4,1,IF(OR(F205="PČneol",F205="JEČ",F205="JEOF",F205="JnPČ",F205="JnEČ",F205="JčPČ",F205="JčEČ"),IF(J205&lt;16,J205/16,1),1))*IF(L205&lt;4,1,IF(F205="EČneol",IF(J205&lt;8,J205/8,1),1))</f>
        <v>0</v>
      </c>
      <c r="O205" s="52">
        <f t="shared" ref="O205:O219" si="67">IF(F205="OŽ",N205,IF(H205="Ne",IF(J205*0.3&lt;=J205-L205,N205,0),IF(J205*0.1&lt;=J205-L205,N205,0)))</f>
        <v>0</v>
      </c>
      <c r="P205" s="53">
        <f>IF(O205=0,0,IF(F205="OŽ",IF(L205&gt;47,0,IF(J205&gt;47,(48-L205)*1.836,((48-L205)-(48-J205))*1.836)),0)+IF(F205="PČ",IF(L205&gt;31,0,IF(J205&gt;31,(32-L205)*1.347,((32-L205)-(32-J205))*1.347)),0)+ IF(F205="PČneol",IF(L205&gt;15,0,IF(J205&gt;15,(16-L205)*0.255,((16-L205)-(16-J205))*0.255)),0)+IF(F205="PŽ",IF(L205&gt;31,0,IF(J205&gt;31,(32-L205)*0.255,((32-L205)-(32-J205))*0.255)),0)+IF(F205="EČ",IF(L205&gt;23,0,IF(J205&gt;23,(24-L205)*0.612,((24-L205)-(24-J205))*0.612)),0)+IF(F205="EČneol",IF(L205&gt;7,0,IF(J205&gt;7,(8-L205)*0.204,((8-L205)-(8-J205))*0.204)),0)+IF(F205="EŽ",IF(L205&gt;23,0,IF(J205&gt;23,(24-L205)*0.204,((24-L205)-(24-J205))*0.204)),0)+IF(F205="PT",IF(L205&gt;31,0,IF(J205&gt;31,(32-L205)*0.204,((32-L205)-(32-J205))*0.204)),0)+IF(F205="JOŽ",IF(L205&gt;23,0,IF(J205&gt;23,(24-L205)*0.255,((24-L205)-(24-J205))*0.255)),0)+IF(F205="JPČ",IF(L205&gt;23,0,IF(J205&gt;23,(24-L205)*0.204,((24-L205)-(24-J205))*0.204)),0)+IF(F205="JEČ",IF(L205&gt;15,0,IF(J205&gt;15,(16-L205)*0.102,((16-L205)-(16-J205))*0.102)),0)+IF(F205="JEOF",IF(L205&gt;15,0,IF(J205&gt;15,(16-L205)*0.102,((16-L205)-(16-J205))*0.102)),0)+IF(F205="JnPČ",IF(L205&gt;15,0,IF(J205&gt;15,(16-L205)*0.153,((16-L205)-(16-J205))*0.153)),0)+IF(F205="JnEČ",IF(L205&gt;15,0,IF(J205&gt;15,(16-L205)*0.0765,((16-L205)-(16-J205))*0.0765)),0)+IF(F205="JčPČ",IF(L205&gt;15,0,IF(J205&gt;15,(16-L205)*0.06375,((16-L205)-(16-J205))*0.06375)),0)+IF(F205="JčEČ",IF(L205&gt;15,0,IF(J205&gt;15,(16-L205)*0.051,((16-L205)-(16-J205))*0.051)),0)+IF(F205="NEAK",IF(L205&gt;23,0,IF(J205&gt;23,(24-L205)*0.03444,((24-L205)-(24-J205))*0.03444)),0))</f>
        <v>0</v>
      </c>
      <c r="Q205" s="54">
        <f>IF(ISERROR(P205*100/N205),0,(P205*100/N205))</f>
        <v>0</v>
      </c>
      <c r="R205" s="55">
        <f t="shared" ref="R205:R216" si="68">IF(Q205&lt;=30,O205+P205,O205+O205*0.3)*IF(G205=1,0.4,IF(G205=2,0.75,IF(G205="1 (kas 4 m. 1 k. nerengiamos)",0.52,1)))*IF(D205="olimpinė",1,IF(M205="Ne",0.5,1))*IF(D205="olimpinė",1,IF(J205&lt;8,0,1))*E205*IF(D205="olimpinė",1,IF(K205&lt;16,0,1))*IF(I205&lt;=1,1,1/I205)*IF(OR(A16="Lietuvos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06" spans="1:18" ht="15" customHeight="1">
      <c r="A206" s="49">
        <v>2</v>
      </c>
      <c r="B206" s="49" t="s">
        <v>99</v>
      </c>
      <c r="C206" s="50" t="s">
        <v>118</v>
      </c>
      <c r="D206" s="49" t="s">
        <v>101</v>
      </c>
      <c r="E206" s="49">
        <v>1</v>
      </c>
      <c r="F206" s="49" t="s">
        <v>214</v>
      </c>
      <c r="G206" s="49" t="s">
        <v>132</v>
      </c>
      <c r="H206" s="49" t="s">
        <v>103</v>
      </c>
      <c r="I206" s="49"/>
      <c r="J206" s="49">
        <v>37</v>
      </c>
      <c r="K206" s="49">
        <v>27</v>
      </c>
      <c r="L206" s="49">
        <v>29</v>
      </c>
      <c r="M206" s="49" t="s">
        <v>108</v>
      </c>
      <c r="N206" s="51">
        <f t="shared" ref="N206:N217" si="69">(IF(F206="OŽ",IF(L206=1,612,IF(L206=2,473.76,IF(L206=3,380.16,IF(L206=4,201.6,IF(L206=5,187.2,IF(L206=6,172.8,IF(L206=7,165,IF(L206=8,160,0))))))))+IF(L206&lt;=8,0,IF(L206&lt;=16,153,IF(L206&lt;=24,120,IF(L206&lt;=32,89,IF(L206&lt;=48,58,0)))))-IF(L206&lt;=8,0,IF(L206&lt;=16,(L206-9)*3.06,IF(L206&lt;=24,(L206-17)*3.06,IF(L206&lt;=32,(L206-25)*3.06,IF(L206&lt;=48,(L206-33)*3.06,0))))),0)+IF(F206="PČ",IF(L206=1,449,IF(L206=2,314.6,IF(L206=3,238,IF(L206=4,172,IF(L206=5,159,IF(L206=6,145,IF(L206=7,132,IF(L206=8,119,0))))))))+IF(L206&lt;=8,0,IF(L206&lt;=16,88,IF(L206&lt;=24,55,IF(L206&lt;=32,22,0))))-IF(L206&lt;=8,0,IF(L206&lt;=16,(L206-9)*2.245,IF(L206&lt;=24,(L206-17)*2.245,IF(L206&lt;=32,(L206-25)*2.245,0)))),0)+IF(F206="PČneol",IF(L206=1,85,IF(L206=2,64.61,IF(L206=3,50.76,IF(L206=4,16.25,IF(L206=5,15,IF(L206=6,13.75,IF(L206=7,12.5,IF(L206=8,11.25,0))))))))+IF(L206&lt;=8,0,IF(L206&lt;=16,9,0))-IF(L206&lt;=8,0,IF(L206&lt;=16,(L206-9)*0.425,0)),0)+IF(F206="PŽ",IF(L206=1,85,IF(L206=2,59.5,IF(L206=3,45,IF(L206=4,32.5,IF(L206=5,30,IF(L206=6,27.5,IF(L206=7,25,IF(L206=8,22.5,0))))))))+IF(L206&lt;=8,0,IF(L206&lt;=16,19,IF(L206&lt;=24,13,IF(L206&lt;=32,8,0))))-IF(L206&lt;=8,0,IF(L206&lt;=16,(L206-9)*0.425,IF(L206&lt;=24,(L206-17)*0.425,IF(L206&lt;=32,(L206-25)*0.425,0)))),0)+IF(F206="EČ",IF(L206=1,204,IF(L206=2,156.24,IF(L206=3,123.84,IF(L206=4,72,IF(L206=5,66,IF(L206=6,60,IF(L206=7,54,IF(L206=8,48,0))))))))+IF(L206&lt;=8,0,IF(L206&lt;=16,40,IF(L206&lt;=24,25,0)))-IF(L206&lt;=8,0,IF(L206&lt;=16,(L206-9)*1.02,IF(L206&lt;=24,(L206-17)*1.02,0))),0)+IF(F206="EČneol",IF(L206=1,68,IF(L206=2,51.69,IF(L206=3,40.61,IF(L206=4,13,IF(L206=5,12,IF(L206=6,11,IF(L206=7,10,IF(L206=8,9,0)))))))))+IF(F206="EŽ",IF(L206=1,68,IF(L206=2,47.6,IF(L206=3,36,IF(L206=4,18,IF(L206=5,16.5,IF(L206=6,15,IF(L206=7,13.5,IF(L206=8,12,0))))))))+IF(L206&lt;=8,0,IF(L206&lt;=16,10,IF(L206&lt;=24,6,0)))-IF(L206&lt;=8,0,IF(L206&lt;=16,(L206-9)*0.34,IF(L206&lt;=24,(L206-17)*0.34,0))),0)+IF(F206="PT",IF(L206=1,68,IF(L206=2,52.08,IF(L206=3,41.28,IF(L206=4,24,IF(L206=5,22,IF(L206=6,20,IF(L206=7,18,IF(L206=8,16,0))))))))+IF(L206&lt;=8,0,IF(L206&lt;=16,13,IF(L206&lt;=24,9,IF(L206&lt;=32,4,0))))-IF(L206&lt;=8,0,IF(L206&lt;=16,(L206-9)*0.34,IF(L206&lt;=24,(L206-17)*0.34,IF(L206&lt;=32,(L206-25)*0.34,0)))),0)+IF(F206="JOŽ",IF(L206=1,85,IF(L206=2,59.5,IF(L206=3,45,IF(L206=4,32.5,IF(L206=5,30,IF(L206=6,27.5,IF(L206=7,25,IF(L206=8,22.5,0))))))))+IF(L206&lt;=8,0,IF(L206&lt;=16,19,IF(L206&lt;=24,13,0)))-IF(L206&lt;=8,0,IF(L206&lt;=16,(L206-9)*0.425,IF(L206&lt;=24,(L206-17)*0.425,0))),0)+IF(F206="JPČ",IF(L206=1,68,IF(L206=2,47.6,IF(L206=3,36,IF(L206=4,26,IF(L206=5,24,IF(L206=6,22,IF(L206=7,20,IF(L206=8,18,0))))))))+IF(L206&lt;=8,0,IF(L206&lt;=16,13,IF(L206&lt;=24,9,0)))-IF(L206&lt;=8,0,IF(L206&lt;=16,(L206-9)*0.34,IF(L206&lt;=24,(L206-17)*0.34,0))),0)+IF(F206="JEČ",IF(L206=1,34,IF(L206=2,26.04,IF(L206=3,20.6,IF(L206=4,12,IF(L206=5,11,IF(L206=6,10,IF(L206=7,9,IF(L206=8,8,0))))))))+IF(L206&lt;=8,0,IF(L206&lt;=16,6,0))-IF(L206&lt;=8,0,IF(L206&lt;=16,(L206-9)*0.17,0)),0)+IF(F206="JEOF",IF(L206=1,34,IF(L206=2,26.04,IF(L206=3,20.6,IF(L206=4,12,IF(L206=5,11,IF(L206=6,10,IF(L206=7,9,IF(L206=8,8,0))))))))+IF(L206&lt;=8,0,IF(L206&lt;=16,6,0))-IF(L206&lt;=8,0,IF(L206&lt;=16,(L206-9)*0.17,0)),0)+IF(F206="JnPČ",IF(L206=1,51,IF(L206=2,35.7,IF(L206=3,27,IF(L206=4,19.5,IF(L206=5,18,IF(L206=6,16.5,IF(L206=7,15,IF(L206=8,13.5,0))))))))+IF(L206&lt;=8,0,IF(L206&lt;=16,10,0))-IF(L206&lt;=8,0,IF(L206&lt;=16,(L206-9)*0.255,0)),0)+IF(F206="JnEČ",IF(L206=1,25.5,IF(L206=2,19.53,IF(L206=3,15.48,IF(L206=4,9,IF(L206=5,8.25,IF(L206=6,7.5,IF(L206=7,6.75,IF(L206=8,6,0))))))))+IF(L206&lt;=8,0,IF(L206&lt;=16,5,0))-IF(L206&lt;=8,0,IF(L206&lt;=16,(L206-9)*0.1275,0)),0)+IF(F206="JčPČ",IF(L206=1,21.25,IF(L206=2,14.5,IF(L206=3,11.5,IF(L206=4,7,IF(L206=5,6.5,IF(L206=6,6,IF(L206=7,5.5,IF(L206=8,5,0))))))))+IF(L206&lt;=8,0,IF(L206&lt;=16,4,0))-IF(L206&lt;=8,0,IF(L206&lt;=16,(L206-9)*0.10625,0)),0)+IF(F206="JčEČ",IF(L206=1,17,IF(L206=2,13.02,IF(L206=3,10.32,IF(L206=4,6,IF(L206=5,5.5,IF(L206=6,5,IF(L206=7,4.5,IF(L206=8,4,0))))))))+IF(L206&lt;=8,0,IF(L206&lt;=16,3,0))-IF(L206&lt;=8,0,IF(L206&lt;=16,(L206-9)*0.085,0)),0)+IF(F206="NEAK",IF(L206=1,11.48,IF(L206=2,8.79,IF(L206=3,6.97,IF(L206=4,4.05,IF(L206=5,3.71,IF(L206=6,3.38,IF(L206=7,3.04,IF(L206=8,2.7,0))))))))+IF(L206&lt;=8,0,IF(L206&lt;=16,2,IF(L206&lt;=24,1.3,0)))-IF(L206&lt;=8,0,IF(L206&lt;=16,(L206-9)*0.0574,IF(L206&lt;=24,(L206-17)*0.0574,0))),0))*IF(L206&lt;4,1,IF(OR(F206="PČ",F206="PŽ",F206="PT"),IF(J206&lt;32,J206/32,1),1))* IF(L206&lt;4,1,IF(OR(F206="EČ",F206="EŽ",F206="JOŽ",F206="JPČ",F206="NEAK"),IF(J206&lt;24,J206/24,1),1))*IF(L206&lt;4,1,IF(OR(F206="PČneol",F206="JEČ",F206="JEOF",F206="JnPČ",F206="JnEČ",F206="JčPČ",F206="JčEČ"),IF(J206&lt;16,J206/16,1),1))*IF(L206&lt;4,1,IF(F206="EČneol",IF(J206&lt;8,J206/8,1),1))</f>
        <v>0</v>
      </c>
      <c r="O206" s="52">
        <f t="shared" si="67"/>
        <v>0</v>
      </c>
      <c r="P206" s="53">
        <f t="shared" ref="P206:P219" si="70">IF(O206=0,0,IF(F206="OŽ",IF(L206&gt;47,0,IF(J206&gt;47,(48-L206)*1.836,((48-L206)-(48-J206))*1.836)),0)+IF(F206="PČ",IF(L206&gt;31,0,IF(J206&gt;31,(32-L206)*1.347,((32-L206)-(32-J206))*1.347)),0)+ IF(F206="PČneol",IF(L206&gt;15,0,IF(J206&gt;15,(16-L206)*0.255,((16-L206)-(16-J206))*0.255)),0)+IF(F206="PŽ",IF(L206&gt;31,0,IF(J206&gt;31,(32-L206)*0.255,((32-L206)-(32-J206))*0.255)),0)+IF(F206="EČ",IF(L206&gt;23,0,IF(J206&gt;23,(24-L206)*0.612,((24-L206)-(24-J206))*0.612)),0)+IF(F206="EČneol",IF(L206&gt;7,0,IF(J206&gt;7,(8-L206)*0.204,((8-L206)-(8-J206))*0.204)),0)+IF(F206="EŽ",IF(L206&gt;23,0,IF(J206&gt;23,(24-L206)*0.204,((24-L206)-(24-J206))*0.204)),0)+IF(F206="PT",IF(L206&gt;31,0,IF(J206&gt;31,(32-L206)*0.204,((32-L206)-(32-J206))*0.204)),0)+IF(F206="JOŽ",IF(L206&gt;23,0,IF(J206&gt;23,(24-L206)*0.255,((24-L206)-(24-J206))*0.255)),0)+IF(F206="JPČ",IF(L206&gt;23,0,IF(J206&gt;23,(24-L206)*0.204,((24-L206)-(24-J206))*0.204)),0)+IF(F206="JEČ",IF(L206&gt;15,0,IF(J206&gt;15,(16-L206)*0.102,((16-L206)-(16-J206))*0.102)),0)+IF(F206="JEOF",IF(L206&gt;15,0,IF(J206&gt;15,(16-L206)*0.102,((16-L206)-(16-J206))*0.102)),0)+IF(F206="JnPČ",IF(L206&gt;15,0,IF(J206&gt;15,(16-L206)*0.153,((16-L206)-(16-J206))*0.153)),0)+IF(F206="JnEČ",IF(L206&gt;15,0,IF(J206&gt;15,(16-L206)*0.0765,((16-L206)-(16-J206))*0.0765)),0)+IF(F206="JčPČ",IF(L206&gt;15,0,IF(J206&gt;15,(16-L206)*0.06375,((16-L206)-(16-J206))*0.06375)),0)+IF(F206="JčEČ",IF(L206&gt;15,0,IF(J206&gt;15,(16-L206)*0.051,((16-L206)-(16-J206))*0.051)),0)+IF(F206="NEAK",IF(L206&gt;23,0,IF(J206&gt;23,(24-L206)*0.03444,((24-L206)-(24-J206))*0.03444)),0))</f>
        <v>0</v>
      </c>
      <c r="Q206" s="54">
        <f t="shared" ref="Q206" si="71">IF(ISERROR(P206*100/N206),0,(P206*100/N206))</f>
        <v>0</v>
      </c>
      <c r="R206" s="55">
        <f t="shared" si="68"/>
        <v>0</v>
      </c>
    </row>
    <row r="207" spans="1:18" ht="15" customHeight="1">
      <c r="A207" s="49">
        <v>3</v>
      </c>
      <c r="B207" s="49" t="s">
        <v>99</v>
      </c>
      <c r="C207" s="50" t="s">
        <v>118</v>
      </c>
      <c r="D207" s="49" t="s">
        <v>101</v>
      </c>
      <c r="E207" s="49">
        <v>1</v>
      </c>
      <c r="F207" s="49" t="s">
        <v>214</v>
      </c>
      <c r="G207" s="49" t="s">
        <v>132</v>
      </c>
      <c r="H207" s="49" t="s">
        <v>103</v>
      </c>
      <c r="I207" s="49"/>
      <c r="J207" s="49">
        <v>37</v>
      </c>
      <c r="K207" s="49">
        <v>27</v>
      </c>
      <c r="L207" s="49">
        <v>24</v>
      </c>
      <c r="M207" s="49" t="s">
        <v>108</v>
      </c>
      <c r="N207" s="51">
        <f t="shared" si="69"/>
        <v>0</v>
      </c>
      <c r="O207" s="52">
        <f t="shared" si="67"/>
        <v>0</v>
      </c>
      <c r="P207" s="53">
        <f t="shared" si="70"/>
        <v>0</v>
      </c>
      <c r="Q207" s="54">
        <f>IF(ISERROR(P207*100/N207),0,(P207*100/N207))</f>
        <v>0</v>
      </c>
      <c r="R207" s="55">
        <f t="shared" si="68"/>
        <v>0</v>
      </c>
    </row>
    <row r="208" spans="1:18" ht="15" customHeight="1">
      <c r="A208" s="49">
        <v>4</v>
      </c>
      <c r="B208" s="49" t="s">
        <v>99</v>
      </c>
      <c r="C208" s="50" t="s">
        <v>118</v>
      </c>
      <c r="D208" s="49" t="s">
        <v>104</v>
      </c>
      <c r="E208" s="49">
        <v>1</v>
      </c>
      <c r="F208" s="49" t="s">
        <v>126</v>
      </c>
      <c r="G208" s="49" t="s">
        <v>132</v>
      </c>
      <c r="H208" s="49" t="s">
        <v>103</v>
      </c>
      <c r="I208" s="49"/>
      <c r="J208" s="49">
        <v>37</v>
      </c>
      <c r="K208" s="49">
        <v>27</v>
      </c>
      <c r="L208" s="49">
        <v>23</v>
      </c>
      <c r="M208" s="49" t="s">
        <v>108</v>
      </c>
      <c r="N208" s="51">
        <f t="shared" si="69"/>
        <v>41.53</v>
      </c>
      <c r="O208" s="52">
        <f t="shared" si="67"/>
        <v>41.53</v>
      </c>
      <c r="P208" s="53">
        <f t="shared" si="70"/>
        <v>12.122999999999999</v>
      </c>
      <c r="Q208" s="54">
        <f t="shared" ref="Q208:Q219" si="72">IF(ISERROR(P208*100/N208),0,(P208*100/N208))</f>
        <v>29.190946303876714</v>
      </c>
      <c r="R208" s="55">
        <f t="shared" si="68"/>
        <v>27.899560000000001</v>
      </c>
    </row>
    <row r="209" spans="1:18" ht="15" customHeight="1">
      <c r="A209" s="49">
        <v>5</v>
      </c>
      <c r="B209" s="49" t="s">
        <v>171</v>
      </c>
      <c r="C209" s="50" t="s">
        <v>100</v>
      </c>
      <c r="D209" s="49" t="s">
        <v>101</v>
      </c>
      <c r="E209" s="49">
        <v>1</v>
      </c>
      <c r="F209" s="49" t="s">
        <v>214</v>
      </c>
      <c r="G209" s="49" t="s">
        <v>132</v>
      </c>
      <c r="H209" s="49" t="s">
        <v>103</v>
      </c>
      <c r="I209" s="49"/>
      <c r="J209" s="49">
        <v>42</v>
      </c>
      <c r="K209" s="49">
        <v>32</v>
      </c>
      <c r="L209" s="49">
        <v>1</v>
      </c>
      <c r="M209" s="49" t="s">
        <v>108</v>
      </c>
      <c r="N209" s="51">
        <f t="shared" si="69"/>
        <v>85</v>
      </c>
      <c r="O209" s="52">
        <f t="shared" si="67"/>
        <v>85</v>
      </c>
      <c r="P209" s="53">
        <f t="shared" si="70"/>
        <v>3.8250000000000002</v>
      </c>
      <c r="Q209" s="54">
        <f t="shared" si="72"/>
        <v>4.5</v>
      </c>
      <c r="R209" s="55">
        <v>0</v>
      </c>
    </row>
    <row r="210" spans="1:18" ht="15" customHeight="1">
      <c r="A210" s="49">
        <v>6</v>
      </c>
      <c r="B210" s="49" t="s">
        <v>128</v>
      </c>
      <c r="C210" s="50" t="s">
        <v>100</v>
      </c>
      <c r="D210" s="49" t="s">
        <v>101</v>
      </c>
      <c r="E210" s="49">
        <v>1</v>
      </c>
      <c r="F210" s="49" t="s">
        <v>214</v>
      </c>
      <c r="G210" s="49" t="s">
        <v>132</v>
      </c>
      <c r="H210" s="49" t="s">
        <v>103</v>
      </c>
      <c r="I210" s="49"/>
      <c r="J210" s="49">
        <v>42</v>
      </c>
      <c r="K210" s="49">
        <v>32</v>
      </c>
      <c r="L210" s="49">
        <v>16</v>
      </c>
      <c r="M210" s="49" t="s">
        <v>108</v>
      </c>
      <c r="N210" s="51">
        <f t="shared" si="69"/>
        <v>6.0250000000000004</v>
      </c>
      <c r="O210" s="52">
        <f t="shared" si="67"/>
        <v>6.0250000000000004</v>
      </c>
      <c r="P210" s="53">
        <f t="shared" si="70"/>
        <v>0</v>
      </c>
      <c r="Q210" s="54">
        <f t="shared" si="72"/>
        <v>0</v>
      </c>
      <c r="R210" s="55">
        <v>0</v>
      </c>
    </row>
    <row r="211" spans="1:18" ht="15" customHeight="1">
      <c r="A211" s="49">
        <v>7</v>
      </c>
      <c r="B211" s="49" t="s">
        <v>128</v>
      </c>
      <c r="C211" s="50" t="s">
        <v>100</v>
      </c>
      <c r="D211" s="49" t="s">
        <v>101</v>
      </c>
      <c r="E211" s="49">
        <v>1</v>
      </c>
      <c r="F211" s="49" t="s">
        <v>214</v>
      </c>
      <c r="G211" s="49" t="s">
        <v>132</v>
      </c>
      <c r="H211" s="49" t="s">
        <v>103</v>
      </c>
      <c r="I211" s="49"/>
      <c r="J211" s="49">
        <v>42</v>
      </c>
      <c r="K211" s="49">
        <v>32</v>
      </c>
      <c r="L211" s="49">
        <v>18</v>
      </c>
      <c r="M211" s="49" t="s">
        <v>108</v>
      </c>
      <c r="N211" s="51">
        <f t="shared" si="69"/>
        <v>0</v>
      </c>
      <c r="O211" s="52">
        <f t="shared" si="67"/>
        <v>0</v>
      </c>
      <c r="P211" s="53">
        <f t="shared" si="70"/>
        <v>0</v>
      </c>
      <c r="Q211" s="54">
        <f t="shared" si="72"/>
        <v>0</v>
      </c>
      <c r="R211" s="55">
        <f t="shared" si="68"/>
        <v>0</v>
      </c>
    </row>
    <row r="212" spans="1:18" ht="15" customHeight="1">
      <c r="A212" s="49">
        <v>8</v>
      </c>
      <c r="B212" s="49" t="s">
        <v>128</v>
      </c>
      <c r="C212" s="50" t="s">
        <v>100</v>
      </c>
      <c r="D212" s="49" t="s">
        <v>104</v>
      </c>
      <c r="E212" s="49">
        <v>1</v>
      </c>
      <c r="F212" s="49" t="s">
        <v>126</v>
      </c>
      <c r="G212" s="49" t="s">
        <v>132</v>
      </c>
      <c r="H212" s="49" t="s">
        <v>103</v>
      </c>
      <c r="I212" s="49"/>
      <c r="J212" s="49">
        <v>42</v>
      </c>
      <c r="K212" s="49">
        <v>32</v>
      </c>
      <c r="L212" s="49">
        <v>16</v>
      </c>
      <c r="M212" s="49" t="s">
        <v>108</v>
      </c>
      <c r="N212" s="51">
        <f t="shared" si="69"/>
        <v>72.284999999999997</v>
      </c>
      <c r="O212" s="52">
        <f t="shared" si="67"/>
        <v>72.284999999999997</v>
      </c>
      <c r="P212" s="53">
        <f t="shared" si="70"/>
        <v>21.552</v>
      </c>
      <c r="Q212" s="54">
        <f t="shared" si="72"/>
        <v>29.815314380576883</v>
      </c>
      <c r="R212" s="55">
        <f t="shared" si="68"/>
        <v>48.795239999999993</v>
      </c>
    </row>
    <row r="213" spans="1:18" ht="15" customHeight="1">
      <c r="A213" s="49">
        <v>9</v>
      </c>
      <c r="B213" s="49" t="s">
        <v>129</v>
      </c>
      <c r="C213" s="50" t="s">
        <v>106</v>
      </c>
      <c r="D213" s="49" t="s">
        <v>101</v>
      </c>
      <c r="E213" s="49">
        <v>1</v>
      </c>
      <c r="F213" s="49" t="s">
        <v>214</v>
      </c>
      <c r="G213" s="49" t="s">
        <v>132</v>
      </c>
      <c r="H213" s="49" t="s">
        <v>103</v>
      </c>
      <c r="I213" s="49"/>
      <c r="J213" s="49">
        <v>35</v>
      </c>
      <c r="K213" s="49">
        <v>27</v>
      </c>
      <c r="L213" s="49">
        <v>21</v>
      </c>
      <c r="M213" s="49" t="s">
        <v>108</v>
      </c>
      <c r="N213" s="51">
        <f t="shared" si="69"/>
        <v>0</v>
      </c>
      <c r="O213" s="52">
        <f t="shared" si="67"/>
        <v>0</v>
      </c>
      <c r="P213" s="53">
        <f t="shared" si="70"/>
        <v>0</v>
      </c>
      <c r="Q213" s="54">
        <f t="shared" si="72"/>
        <v>0</v>
      </c>
      <c r="R213" s="55">
        <f t="shared" si="68"/>
        <v>0</v>
      </c>
    </row>
    <row r="214" spans="1:18" ht="15" customHeight="1">
      <c r="A214" s="49">
        <v>10</v>
      </c>
      <c r="B214" s="49" t="s">
        <v>129</v>
      </c>
      <c r="C214" s="50" t="s">
        <v>106</v>
      </c>
      <c r="D214" s="49" t="s">
        <v>101</v>
      </c>
      <c r="E214" s="49">
        <v>1</v>
      </c>
      <c r="F214" s="49" t="s">
        <v>214</v>
      </c>
      <c r="G214" s="49" t="s">
        <v>132</v>
      </c>
      <c r="H214" s="49" t="s">
        <v>103</v>
      </c>
      <c r="I214" s="49"/>
      <c r="J214" s="49">
        <v>35</v>
      </c>
      <c r="K214" s="49">
        <v>27</v>
      </c>
      <c r="L214" s="49">
        <v>23</v>
      </c>
      <c r="M214" s="49" t="s">
        <v>108</v>
      </c>
      <c r="N214" s="51">
        <f t="shared" si="69"/>
        <v>0</v>
      </c>
      <c r="O214" s="52">
        <f t="shared" si="67"/>
        <v>0</v>
      </c>
      <c r="P214" s="53">
        <f t="shared" si="70"/>
        <v>0</v>
      </c>
      <c r="Q214" s="54">
        <f t="shared" si="72"/>
        <v>0</v>
      </c>
      <c r="R214" s="55">
        <f t="shared" si="68"/>
        <v>0</v>
      </c>
    </row>
    <row r="215" spans="1:18" ht="15" customHeight="1">
      <c r="A215" s="49">
        <v>11</v>
      </c>
      <c r="B215" s="49" t="s">
        <v>129</v>
      </c>
      <c r="C215" s="50" t="s">
        <v>106</v>
      </c>
      <c r="D215" s="49" t="s">
        <v>104</v>
      </c>
      <c r="E215" s="49">
        <v>1</v>
      </c>
      <c r="F215" s="49" t="s">
        <v>126</v>
      </c>
      <c r="G215" s="49" t="s">
        <v>132</v>
      </c>
      <c r="H215" s="49" t="s">
        <v>103</v>
      </c>
      <c r="I215" s="49"/>
      <c r="J215" s="49">
        <v>35</v>
      </c>
      <c r="K215" s="49">
        <v>27</v>
      </c>
      <c r="L215" s="49">
        <v>21</v>
      </c>
      <c r="M215" s="49" t="s">
        <v>108</v>
      </c>
      <c r="N215" s="51">
        <f t="shared" si="69"/>
        <v>46.019999999999996</v>
      </c>
      <c r="O215" s="52">
        <f t="shared" si="67"/>
        <v>46.019999999999996</v>
      </c>
      <c r="P215" s="53">
        <f t="shared" si="70"/>
        <v>14.817</v>
      </c>
      <c r="Q215" s="54">
        <f t="shared" si="72"/>
        <v>32.196870925684486</v>
      </c>
      <c r="R215" s="55">
        <f t="shared" si="68"/>
        <v>31.109519999999996</v>
      </c>
    </row>
    <row r="216" spans="1:18" ht="15" customHeight="1">
      <c r="A216" s="49">
        <v>12</v>
      </c>
      <c r="B216" s="49" t="s">
        <v>105</v>
      </c>
      <c r="C216" s="50" t="s">
        <v>106</v>
      </c>
      <c r="D216" s="49" t="s">
        <v>101</v>
      </c>
      <c r="E216" s="49">
        <v>1</v>
      </c>
      <c r="F216" s="49" t="s">
        <v>214</v>
      </c>
      <c r="G216" s="49" t="s">
        <v>132</v>
      </c>
      <c r="H216" s="49" t="s">
        <v>103</v>
      </c>
      <c r="I216" s="49"/>
      <c r="J216" s="49">
        <v>35</v>
      </c>
      <c r="K216" s="49">
        <v>27</v>
      </c>
      <c r="L216" s="49">
        <v>29</v>
      </c>
      <c r="M216" s="49" t="s">
        <v>108</v>
      </c>
      <c r="N216" s="51">
        <f t="shared" si="69"/>
        <v>0</v>
      </c>
      <c r="O216" s="52">
        <f t="shared" si="67"/>
        <v>0</v>
      </c>
      <c r="P216" s="53">
        <f t="shared" si="70"/>
        <v>0</v>
      </c>
      <c r="Q216" s="54">
        <f t="shared" si="72"/>
        <v>0</v>
      </c>
      <c r="R216" s="55">
        <f t="shared" si="68"/>
        <v>0</v>
      </c>
    </row>
    <row r="217" spans="1:18" ht="15" customHeight="1">
      <c r="A217" s="49">
        <v>13</v>
      </c>
      <c r="B217" s="49" t="s">
        <v>105</v>
      </c>
      <c r="C217" s="50" t="s">
        <v>106</v>
      </c>
      <c r="D217" s="49" t="s">
        <v>101</v>
      </c>
      <c r="E217" s="49">
        <v>1</v>
      </c>
      <c r="F217" s="49" t="s">
        <v>214</v>
      </c>
      <c r="G217" s="49" t="s">
        <v>132</v>
      </c>
      <c r="H217" s="49" t="s">
        <v>103</v>
      </c>
      <c r="I217" s="49"/>
      <c r="J217" s="49">
        <v>35</v>
      </c>
      <c r="K217" s="49">
        <v>27</v>
      </c>
      <c r="L217" s="49">
        <v>26</v>
      </c>
      <c r="M217" s="49" t="s">
        <v>108</v>
      </c>
      <c r="N217" s="51">
        <f t="shared" si="69"/>
        <v>0</v>
      </c>
      <c r="O217" s="52">
        <f t="shared" si="67"/>
        <v>0</v>
      </c>
      <c r="P217" s="53">
        <f t="shared" si="70"/>
        <v>0</v>
      </c>
      <c r="Q217" s="54">
        <f t="shared" si="72"/>
        <v>0</v>
      </c>
      <c r="R217" s="55">
        <f>IF(Q217&lt;=30,O217+P217,O217+O217*0.3)*IF(G217=1,0.4,IF(G217=2,0.75,IF(G217="1 (kas 4 m. 1 k. nerengiamos)",0.52,1)))*IF(D217="olimpinė",1,IF(M217="Ne",0.5,1))*IF(D217="olimpinė",1,IF(J217&lt;8,0,1))*E217*IF(D217="olimpinė",1,IF(K217&lt;16,0,1))*IF(I217&lt;=1,1,1/I217)*IF(OR(A202="Lietuvos lengvosios atletikos federacija",A202="Lietuvos šaudymo sporto sąjunga"),1.01,1)*IF(OR(A202="Lietuvos dviračių sporto federacija",A202="Lietuvos biatlono federacija",A202=" Lietuvos nacionalinė slidinėjimo asociacija"),1.03,1)*IF(OR(A202="Lietuvos baidarių ir kanojų irklavimo federacija",A202="Lietuvos buriuotojų sąjunga",A202="Lietuvos irklavimo federacija"),1.04,1)*IF(OR(A202="Lietuvos aeroklubas",A202="Lietuvos automobilių sporto federacija",A202="Lietuvos motociklų sporto federacija",A202="Lietuvos motorlaivių federacija",A202="Lietuvos žirginio sporto federacija"),1.09,1)</f>
        <v>0</v>
      </c>
    </row>
    <row r="218" spans="1:18" ht="15" customHeight="1">
      <c r="A218" s="49">
        <v>14</v>
      </c>
      <c r="B218" s="49" t="s">
        <v>105</v>
      </c>
      <c r="C218" s="50" t="s">
        <v>106</v>
      </c>
      <c r="D218" s="49" t="s">
        <v>104</v>
      </c>
      <c r="E218" s="49">
        <v>1</v>
      </c>
      <c r="F218" s="49" t="s">
        <v>126</v>
      </c>
      <c r="G218" s="49" t="s">
        <v>132</v>
      </c>
      <c r="H218" s="49" t="s">
        <v>103</v>
      </c>
      <c r="I218" s="49"/>
      <c r="J218" s="49">
        <v>35</v>
      </c>
      <c r="K218" s="49">
        <v>27</v>
      </c>
      <c r="L218" s="49">
        <v>27</v>
      </c>
      <c r="M218" s="49" t="s">
        <v>108</v>
      </c>
      <c r="N218" s="51">
        <f>(IF(F218="OŽ",IF(L218=1,612,IF(L218=2,473.76,IF(L218=3,380.16,IF(L218=4,201.6,IF(L218=5,187.2,IF(L218=6,172.8,IF(L218=7,165,IF(L218=8,160,0))))))))+IF(L218&lt;=8,0,IF(L218&lt;=16,153,IF(L218&lt;=24,120,IF(L218&lt;=32,89,IF(L218&lt;=48,58,0)))))-IF(L218&lt;=8,0,IF(L218&lt;=16,(L218-9)*3.06,IF(L218&lt;=24,(L218-17)*3.06,IF(L218&lt;=32,(L218-25)*3.06,IF(L218&lt;=48,(L218-33)*3.06,0))))),0)+IF(F218="PČ",IF(L218=1,449,IF(L218=2,314.6,IF(L218=3,238,IF(L218=4,172,IF(L218=5,159,IF(L218=6,145,IF(L218=7,132,IF(L218=8,119,0))))))))+IF(L218&lt;=8,0,IF(L218&lt;=16,88,IF(L218&lt;=24,55,IF(L218&lt;=32,22,0))))-IF(L218&lt;=8,0,IF(L218&lt;=16,(L218-9)*2.245,IF(L218&lt;=24,(L218-17)*2.245,IF(L218&lt;=32,(L218-25)*2.245,0)))),0)+IF(F218="PČneol",IF(L218=1,85,IF(L218=2,64.61,IF(L218=3,50.76,IF(L218=4,16.25,IF(L218=5,15,IF(L218=6,13.75,IF(L218=7,12.5,IF(L218=8,11.25,0))))))))+IF(L218&lt;=8,0,IF(L218&lt;=16,9,0))-IF(L218&lt;=8,0,IF(L218&lt;=16,(L218-9)*0.425,0)),0)+IF(F218="PŽ",IF(L218=1,85,IF(L218=2,59.5,IF(L218=3,45,IF(L218=4,32.5,IF(L218=5,30,IF(L218=6,27.5,IF(L218=7,25,IF(L218=8,22.5,0))))))))+IF(L218&lt;=8,0,IF(L218&lt;=16,19,IF(L218&lt;=24,13,IF(L218&lt;=32,8,0))))-IF(L218&lt;=8,0,IF(L218&lt;=16,(L218-9)*0.425,IF(L218&lt;=24,(L218-17)*0.425,IF(L218&lt;=32,(L218-25)*0.425,0)))),0)+IF(F218="EČ",IF(L218=1,204,IF(L218=2,156.24,IF(L218=3,123.84,IF(L218=4,72,IF(L218=5,66,IF(L218=6,60,IF(L218=7,54,IF(L218=8,48,0))))))))+IF(L218&lt;=8,0,IF(L218&lt;=16,40,IF(L218&lt;=24,25,0)))-IF(L218&lt;=8,0,IF(L218&lt;=16,(L218-9)*1.02,IF(L218&lt;=24,(L218-17)*1.02,0))),0)+IF(F218="EČneol",IF(L218=1,68,IF(L218=2,51.69,IF(L218=3,40.61,IF(L218=4,13,IF(L218=5,12,IF(L218=6,11,IF(L218=7,10,IF(L218=8,9,0)))))))))+IF(F218="EŽ",IF(L218=1,68,IF(L218=2,47.6,IF(L218=3,36,IF(L218=4,18,IF(L218=5,16.5,IF(L218=6,15,IF(L218=7,13.5,IF(L218=8,12,0))))))))+IF(L218&lt;=8,0,IF(L218&lt;=16,10,IF(L218&lt;=24,6,0)))-IF(L218&lt;=8,0,IF(L218&lt;=16,(L218-9)*0.34,IF(L218&lt;=24,(L218-17)*0.34,0))),0)+IF(F218="PT",IF(L218=1,68,IF(L218=2,52.08,IF(L218=3,41.28,IF(L218=4,24,IF(L218=5,22,IF(L218=6,20,IF(L218=7,18,IF(L218=8,16,0))))))))+IF(L218&lt;=8,0,IF(L218&lt;=16,13,IF(L218&lt;=24,9,IF(L218&lt;=32,4,0))))-IF(L218&lt;=8,0,IF(L218&lt;=16,(L218-9)*0.34,IF(L218&lt;=24,(L218-17)*0.34,IF(L218&lt;=32,(L218-25)*0.34,0)))),0)+IF(F218="JOŽ",IF(L218=1,85,IF(L218=2,59.5,IF(L218=3,45,IF(L218=4,32.5,IF(L218=5,30,IF(L218=6,27.5,IF(L218=7,25,IF(L218=8,22.5,0))))))))+IF(L218&lt;=8,0,IF(L218&lt;=16,19,IF(L218&lt;=24,13,0)))-IF(L218&lt;=8,0,IF(L218&lt;=16,(L218-9)*0.425,IF(L218&lt;=24,(L218-17)*0.425,0))),0)+IF(F218="JPČ",IF(L218=1,68,IF(L218=2,47.6,IF(L218=3,36,IF(L218=4,26,IF(L218=5,24,IF(L218=6,22,IF(L218=7,20,IF(L218=8,18,0))))))))+IF(L218&lt;=8,0,IF(L218&lt;=16,13,IF(L218&lt;=24,9,0)))-IF(L218&lt;=8,0,IF(L218&lt;=16,(L218-9)*0.34,IF(L218&lt;=24,(L218-17)*0.34,0))),0)+IF(F218="JEČ",IF(L218=1,34,IF(L218=2,26.04,IF(L218=3,20.6,IF(L218=4,12,IF(L218=5,11,IF(L218=6,10,IF(L218=7,9,IF(L218=8,8,0))))))))+IF(L218&lt;=8,0,IF(L218&lt;=16,6,0))-IF(L218&lt;=8,0,IF(L218&lt;=16,(L218-9)*0.17,0)),0)+IF(F218="JEOF",IF(L218=1,34,IF(L218=2,26.04,IF(L218=3,20.6,IF(L218=4,12,IF(L218=5,11,IF(L218=6,10,IF(L218=7,9,IF(L218=8,8,0))))))))+IF(L218&lt;=8,0,IF(L218&lt;=16,6,0))-IF(L218&lt;=8,0,IF(L218&lt;=16,(L218-9)*0.17,0)),0)+IF(F218="JnPČ",IF(L218=1,51,IF(L218=2,35.7,IF(L218=3,27,IF(L218=4,19.5,IF(L218=5,18,IF(L218=6,16.5,IF(L218=7,15,IF(L218=8,13.5,0))))))))+IF(L218&lt;=8,0,IF(L218&lt;=16,10,0))-IF(L218&lt;=8,0,IF(L218&lt;=16,(L218-9)*0.255,0)),0)+IF(F218="JnEČ",IF(L218=1,25.5,IF(L218=2,19.53,IF(L218=3,15.48,IF(L218=4,9,IF(L218=5,8.25,IF(L218=6,7.5,IF(L218=7,6.75,IF(L218=8,6,0))))))))+IF(L218&lt;=8,0,IF(L218&lt;=16,5,0))-IF(L218&lt;=8,0,IF(L218&lt;=16,(L218-9)*0.1275,0)),0)+IF(F218="JčPČ",IF(L218=1,21.25,IF(L218=2,14.5,IF(L218=3,11.5,IF(L218=4,7,IF(L218=5,6.5,IF(L218=6,6,IF(L218=7,5.5,IF(L218=8,5,0))))))))+IF(L218&lt;=8,0,IF(L218&lt;=16,4,0))-IF(L218&lt;=8,0,IF(L218&lt;=16,(L218-9)*0.10625,0)),0)+IF(F218="JčEČ",IF(L218=1,17,IF(L218=2,13.02,IF(L218=3,10.32,IF(L218=4,6,IF(L218=5,5.5,IF(L218=6,5,IF(L218=7,4.5,IF(L218=8,4,0))))))))+IF(L218&lt;=8,0,IF(L218&lt;=16,3,0))-IF(L218&lt;=8,0,IF(L218&lt;=16,(L218-9)*0.085,0)),0)+IF(F218="NEAK",IF(L218=1,11.48,IF(L218=2,8.79,IF(L218=3,6.97,IF(L218=4,4.05,IF(L218=5,3.71,IF(L218=6,3.38,IF(L218=7,3.04,IF(L218=8,2.7,0))))))))+IF(L218&lt;=8,0,IF(L218&lt;=16,2,IF(L218&lt;=24,1.3,0)))-IF(L218&lt;=8,0,IF(L218&lt;=16,(L218-9)*0.0574,IF(L218&lt;=24,(L218-17)*0.0574,0))),0))*IF(L218&lt;4,1,IF(OR(F218="PČ",F218="PŽ",F218="PT"),IF(J218&lt;32,J218/32,1),1))* IF(L218&lt;4,1,IF(OR(F218="EČ",F218="EŽ",F218="JOŽ",F218="JPČ",F218="NEAK"),IF(J218&lt;24,J218/24,1),1))*IF(L218&lt;4,1,IF(OR(F218="PČneol",F218="JEČ",F218="JEOF",F218="JnPČ",F218="JnEČ",F218="JčPČ",F218="JčEČ"),IF(J218&lt;16,J218/16,1),1))*IF(L218&lt;4,1,IF(F218="EČneol",IF(J218&lt;8,J218/8,1),1))</f>
        <v>17.509999999999998</v>
      </c>
      <c r="O218" s="52">
        <f t="shared" si="67"/>
        <v>0</v>
      </c>
      <c r="P218" s="53">
        <f t="shared" si="70"/>
        <v>0</v>
      </c>
      <c r="Q218" s="54">
        <f t="shared" si="72"/>
        <v>0</v>
      </c>
      <c r="R218" s="55">
        <f>IF(Q218&lt;=30,O218+P218,O218+O218*0.3)*IF(G218=1,0.4,IF(G218=2,0.75,IF(G218="1 (kas 4 m. 1 k. nerengiamos)",0.52,1)))*IF(D218="olimpinė",1,IF(M218="Ne",0.5,1))*IF(D218="olimpinė",1,IF(J218&lt;8,0,1))*E218*IF(D218="olimpinė",1,IF(K218&lt;16,0,1))*IF(I218&lt;=1,1,1/I218)*IF(OR(A203="Lietuvos lengvosios atletikos federacija",A203="Lietuvos šaudymo sporto sąjunga"),1.01,1)*IF(OR(A203="Lietuvos dviračių sporto federacija",A203="Lietuvos biatlono federacija",A203=" Lietuvos nacionalinė slidinėjimo asociacija"),1.03,1)*IF(OR(A203="Lietuvos baidarių ir kanojų irklavimo federacija",A203="Lietuvos buriuotojų sąjunga",A203="Lietuvos irklavimo federacija"),1.04,1)*IF(OR(A203="Lietuvos aeroklubas",A203="Lietuvos automobilių sporto federacija",A203="Lietuvos motociklų sporto federacija",A203="Lietuvos motorlaivių federacija",A203="Lietuvos žirginio sporto federacija"),1.09,1)</f>
        <v>0</v>
      </c>
    </row>
    <row r="219" spans="1:18" ht="15" customHeight="1">
      <c r="A219" s="49">
        <v>15</v>
      </c>
      <c r="B219" s="49" t="s">
        <v>172</v>
      </c>
      <c r="C219" s="50" t="s">
        <v>131</v>
      </c>
      <c r="D219" s="49" t="s">
        <v>101</v>
      </c>
      <c r="E219" s="49">
        <v>1</v>
      </c>
      <c r="F219" s="49" t="s">
        <v>214</v>
      </c>
      <c r="G219" s="49" t="s">
        <v>132</v>
      </c>
      <c r="H219" s="49" t="s">
        <v>103</v>
      </c>
      <c r="I219" s="49"/>
      <c r="J219" s="49">
        <v>32</v>
      </c>
      <c r="K219" s="49">
        <v>26</v>
      </c>
      <c r="L219" s="49">
        <v>26</v>
      </c>
      <c r="M219" s="49" t="s">
        <v>108</v>
      </c>
      <c r="N219" s="51">
        <f t="shared" ref="N219" si="73">(IF(F219="OŽ",IF(L219=1,612,IF(L219=2,473.76,IF(L219=3,380.16,IF(L219=4,201.6,IF(L219=5,187.2,IF(L219=6,172.8,IF(L219=7,165,IF(L219=8,160,0))))))))+IF(L219&lt;=8,0,IF(L219&lt;=16,153,IF(L219&lt;=24,120,IF(L219&lt;=32,89,IF(L219&lt;=48,58,0)))))-IF(L219&lt;=8,0,IF(L219&lt;=16,(L219-9)*3.06,IF(L219&lt;=24,(L219-17)*3.06,IF(L219&lt;=32,(L219-25)*3.06,IF(L219&lt;=48,(L219-33)*3.06,0))))),0)+IF(F219="PČ",IF(L219=1,449,IF(L219=2,314.6,IF(L219=3,238,IF(L219=4,172,IF(L219=5,159,IF(L219=6,145,IF(L219=7,132,IF(L219=8,119,0))))))))+IF(L219&lt;=8,0,IF(L219&lt;=16,88,IF(L219&lt;=24,55,IF(L219&lt;=32,22,0))))-IF(L219&lt;=8,0,IF(L219&lt;=16,(L219-9)*2.245,IF(L219&lt;=24,(L219-17)*2.245,IF(L219&lt;=32,(L219-25)*2.245,0)))),0)+IF(F219="PČneol",IF(L219=1,85,IF(L219=2,64.61,IF(L219=3,50.76,IF(L219=4,16.25,IF(L219=5,15,IF(L219=6,13.75,IF(L219=7,12.5,IF(L219=8,11.25,0))))))))+IF(L219&lt;=8,0,IF(L219&lt;=16,9,0))-IF(L219&lt;=8,0,IF(L219&lt;=16,(L219-9)*0.425,0)),0)+IF(F219="PŽ",IF(L219=1,85,IF(L219=2,59.5,IF(L219=3,45,IF(L219=4,32.5,IF(L219=5,30,IF(L219=6,27.5,IF(L219=7,25,IF(L219=8,22.5,0))))))))+IF(L219&lt;=8,0,IF(L219&lt;=16,19,IF(L219&lt;=24,13,IF(L219&lt;=32,8,0))))-IF(L219&lt;=8,0,IF(L219&lt;=16,(L219-9)*0.425,IF(L219&lt;=24,(L219-17)*0.425,IF(L219&lt;=32,(L219-25)*0.425,0)))),0)+IF(F219="EČ",IF(L219=1,204,IF(L219=2,156.24,IF(L219=3,123.84,IF(L219=4,72,IF(L219=5,66,IF(L219=6,60,IF(L219=7,54,IF(L219=8,48,0))))))))+IF(L219&lt;=8,0,IF(L219&lt;=16,40,IF(L219&lt;=24,25,0)))-IF(L219&lt;=8,0,IF(L219&lt;=16,(L219-9)*1.02,IF(L219&lt;=24,(L219-17)*1.02,0))),0)+IF(F219="EČneol",IF(L219=1,68,IF(L219=2,51.69,IF(L219=3,40.61,IF(L219=4,13,IF(L219=5,12,IF(L219=6,11,IF(L219=7,10,IF(L219=8,9,0)))))))))+IF(F219="EŽ",IF(L219=1,68,IF(L219=2,47.6,IF(L219=3,36,IF(L219=4,18,IF(L219=5,16.5,IF(L219=6,15,IF(L219=7,13.5,IF(L219=8,12,0))))))))+IF(L219&lt;=8,0,IF(L219&lt;=16,10,IF(L219&lt;=24,6,0)))-IF(L219&lt;=8,0,IF(L219&lt;=16,(L219-9)*0.34,IF(L219&lt;=24,(L219-17)*0.34,0))),0)+IF(F219="PT",IF(L219=1,68,IF(L219=2,52.08,IF(L219=3,41.28,IF(L219=4,24,IF(L219=5,22,IF(L219=6,20,IF(L219=7,18,IF(L219=8,16,0))))))))+IF(L219&lt;=8,0,IF(L219&lt;=16,13,IF(L219&lt;=24,9,IF(L219&lt;=32,4,0))))-IF(L219&lt;=8,0,IF(L219&lt;=16,(L219-9)*0.34,IF(L219&lt;=24,(L219-17)*0.34,IF(L219&lt;=32,(L219-25)*0.34,0)))),0)+IF(F219="JOŽ",IF(L219=1,85,IF(L219=2,59.5,IF(L219=3,45,IF(L219=4,32.5,IF(L219=5,30,IF(L219=6,27.5,IF(L219=7,25,IF(L219=8,22.5,0))))))))+IF(L219&lt;=8,0,IF(L219&lt;=16,19,IF(L219&lt;=24,13,0)))-IF(L219&lt;=8,0,IF(L219&lt;=16,(L219-9)*0.425,IF(L219&lt;=24,(L219-17)*0.425,0))),0)+IF(F219="JPČ",IF(L219=1,68,IF(L219=2,47.6,IF(L219=3,36,IF(L219=4,26,IF(L219=5,24,IF(L219=6,22,IF(L219=7,20,IF(L219=8,18,0))))))))+IF(L219&lt;=8,0,IF(L219&lt;=16,13,IF(L219&lt;=24,9,0)))-IF(L219&lt;=8,0,IF(L219&lt;=16,(L219-9)*0.34,IF(L219&lt;=24,(L219-17)*0.34,0))),0)+IF(F219="JEČ",IF(L219=1,34,IF(L219=2,26.04,IF(L219=3,20.6,IF(L219=4,12,IF(L219=5,11,IF(L219=6,10,IF(L219=7,9,IF(L219=8,8,0))))))))+IF(L219&lt;=8,0,IF(L219&lt;=16,6,0))-IF(L219&lt;=8,0,IF(L219&lt;=16,(L219-9)*0.17,0)),0)+IF(F219="JEOF",IF(L219=1,34,IF(L219=2,26.04,IF(L219=3,20.6,IF(L219=4,12,IF(L219=5,11,IF(L219=6,10,IF(L219=7,9,IF(L219=8,8,0))))))))+IF(L219&lt;=8,0,IF(L219&lt;=16,6,0))-IF(L219&lt;=8,0,IF(L219&lt;=16,(L219-9)*0.17,0)),0)+IF(F219="JnPČ",IF(L219=1,51,IF(L219=2,35.7,IF(L219=3,27,IF(L219=4,19.5,IF(L219=5,18,IF(L219=6,16.5,IF(L219=7,15,IF(L219=8,13.5,0))))))))+IF(L219&lt;=8,0,IF(L219&lt;=16,10,0))-IF(L219&lt;=8,0,IF(L219&lt;=16,(L219-9)*0.255,0)),0)+IF(F219="JnEČ",IF(L219=1,25.5,IF(L219=2,19.53,IF(L219=3,15.48,IF(L219=4,9,IF(L219=5,8.25,IF(L219=6,7.5,IF(L219=7,6.75,IF(L219=8,6,0))))))))+IF(L219&lt;=8,0,IF(L219&lt;=16,5,0))-IF(L219&lt;=8,0,IF(L219&lt;=16,(L219-9)*0.1275,0)),0)+IF(F219="JčPČ",IF(L219=1,21.25,IF(L219=2,14.5,IF(L219=3,11.5,IF(L219=4,7,IF(L219=5,6.5,IF(L219=6,6,IF(L219=7,5.5,IF(L219=8,5,0))))))))+IF(L219&lt;=8,0,IF(L219&lt;=16,4,0))-IF(L219&lt;=8,0,IF(L219&lt;=16,(L219-9)*0.10625,0)),0)+IF(F219="JčEČ",IF(L219=1,17,IF(L219=2,13.02,IF(L219=3,10.32,IF(L219=4,6,IF(L219=5,5.5,IF(L219=6,5,IF(L219=7,4.5,IF(L219=8,4,0))))))))+IF(L219&lt;=8,0,IF(L219&lt;=16,3,0))-IF(L219&lt;=8,0,IF(L219&lt;=16,(L219-9)*0.085,0)),0)+IF(F219="NEAK",IF(L219=1,11.48,IF(L219=2,8.79,IF(L219=3,6.97,IF(L219=4,4.05,IF(L219=5,3.71,IF(L219=6,3.38,IF(L219=7,3.04,IF(L219=8,2.7,0))))))))+IF(L219&lt;=8,0,IF(L219&lt;=16,2,IF(L219&lt;=24,1.3,0)))-IF(L219&lt;=8,0,IF(L219&lt;=16,(L219-9)*0.0574,IF(L219&lt;=24,(L219-17)*0.0574,0))),0))*IF(L219&lt;4,1,IF(OR(F219="PČ",F219="PŽ",F219="PT"),IF(J219&lt;32,J219/32,1),1))* IF(L219&lt;4,1,IF(OR(F219="EČ",F219="EŽ",F219="JOŽ",F219="JPČ",F219="NEAK"),IF(J219&lt;24,J219/24,1),1))*IF(L219&lt;4,1,IF(OR(F219="PČneol",F219="JEČ",F219="JEOF",F219="JnPČ",F219="JnEČ",F219="JčPČ",F219="JčEČ"),IF(J219&lt;16,J219/16,1),1))*IF(L219&lt;4,1,IF(F219="EČneol",IF(J219&lt;8,J219/8,1),1))</f>
        <v>0</v>
      </c>
      <c r="O219" s="52">
        <f t="shared" si="67"/>
        <v>0</v>
      </c>
      <c r="P219" s="53">
        <f t="shared" si="70"/>
        <v>0</v>
      </c>
      <c r="Q219" s="54">
        <f t="shared" si="72"/>
        <v>0</v>
      </c>
      <c r="R219" s="55">
        <f>IF(Q219&lt;=30,O219+P219,O219+O219*0.3)*IF(G219=1,0.4,IF(G219=2,0.75,IF(G219="1 (kas 4 m. 1 k. nerengiamos)",0.52,1)))*IF(D219="olimpinė",1,IF(M219="Ne",0.5,1))*IF(D219="olimpinė",1,IF(J219&lt;8,0,1))*E219*IF(D219="olimpinė",1,IF(K219&lt;16,0,1))*IF(I219&lt;=1,1,1/I219)*IF(OR(A204="Lietuvos lengvosios atletikos federacija",A204="Lietuvos šaudymo sporto sąjunga"),1.01,1)*IF(OR(A204="Lietuvos dviračių sporto federacija",A204="Lietuvos biatlono federacija",A204=" Lietuvos nacionalinė slidinėjimo asociacija"),1.03,1)*IF(OR(A204="Lietuvos baidarių ir kanojų irklavimo federacija",A204="Lietuvos buriuotojų sąjunga",A204="Lietuvos irklavimo federacija"),1.04,1)*IF(OR(A204="Lietuvos aeroklubas",A204="Lietuvos automobilių sporto federacija",A204="Lietuvos motociklų sporto federacija",A204="Lietuvos motorlaivių federacija",A204="Lietuvos žirginio sporto federacija"),1.09,1)</f>
        <v>0</v>
      </c>
    </row>
    <row r="220" spans="1:18" ht="15" customHeight="1">
      <c r="A220" s="102" t="s">
        <v>3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55">
        <f>SUM(R205:R219)</f>
        <v>107.80431999999999</v>
      </c>
    </row>
    <row r="221" spans="1:18" ht="15" customHeight="1">
      <c r="A221" s="105" t="s">
        <v>173</v>
      </c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48"/>
    </row>
    <row r="222" spans="1:18" ht="15" customHeight="1">
      <c r="A222" s="105" t="s">
        <v>1</v>
      </c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48"/>
    </row>
    <row r="223" spans="1:18" ht="15" customHeight="1">
      <c r="A223" s="105" t="s">
        <v>174</v>
      </c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48"/>
    </row>
    <row r="224" spans="1:18" ht="15" customHeight="1">
      <c r="A224" s="49">
        <v>1</v>
      </c>
      <c r="B224" s="49" t="s">
        <v>140</v>
      </c>
      <c r="C224" s="50" t="s">
        <v>118</v>
      </c>
      <c r="D224" s="49" t="s">
        <v>101</v>
      </c>
      <c r="E224" s="49">
        <v>1</v>
      </c>
      <c r="F224" s="49" t="s">
        <v>213</v>
      </c>
      <c r="G224" s="49">
        <v>1</v>
      </c>
      <c r="H224" s="49" t="s">
        <v>103</v>
      </c>
      <c r="I224" s="49"/>
      <c r="J224" s="49">
        <v>29</v>
      </c>
      <c r="K224" s="49">
        <v>21</v>
      </c>
      <c r="L224" s="49">
        <v>19</v>
      </c>
      <c r="M224" s="49" t="s">
        <v>108</v>
      </c>
      <c r="N224" s="51">
        <f>(IF(F224="OŽ",IF(L224=1,612,IF(L224=2,473.76,IF(L224=3,380.16,IF(L224=4,201.6,IF(L224=5,187.2,IF(L224=6,172.8,IF(L224=7,165,IF(L224=8,160,0))))))))+IF(L224&lt;=8,0,IF(L224&lt;=16,153,IF(L224&lt;=24,120,IF(L224&lt;=32,89,IF(L224&lt;=48,58,0)))))-IF(L224&lt;=8,0,IF(L224&lt;=16,(L224-9)*3.06,IF(L224&lt;=24,(L224-17)*3.06,IF(L224&lt;=32,(L224-25)*3.06,IF(L224&lt;=48,(L224-33)*3.06,0))))),0)+IF(F224="PČ",IF(L224=1,449,IF(L224=2,314.6,IF(L224=3,238,IF(L224=4,172,IF(L224=5,159,IF(L224=6,145,IF(L224=7,132,IF(L224=8,119,0))))))))+IF(L224&lt;=8,0,IF(L224&lt;=16,88,IF(L224&lt;=24,55,IF(L224&lt;=32,22,0))))-IF(L224&lt;=8,0,IF(L224&lt;=16,(L224-9)*2.245,IF(L224&lt;=24,(L224-17)*2.245,IF(L224&lt;=32,(L224-25)*2.245,0)))),0)+IF(F224="PČneol",IF(L224=1,85,IF(L224=2,64.61,IF(L224=3,50.76,IF(L224=4,16.25,IF(L224=5,15,IF(L224=6,13.75,IF(L224=7,12.5,IF(L224=8,11.25,0))))))))+IF(L224&lt;=8,0,IF(L224&lt;=16,9,0))-IF(L224&lt;=8,0,IF(L224&lt;=16,(L224-9)*0.425,0)),0)+IF(F224="PŽ",IF(L224=1,85,IF(L224=2,59.5,IF(L224=3,45,IF(L224=4,32.5,IF(L224=5,30,IF(L224=6,27.5,IF(L224=7,25,IF(L224=8,22.5,0))))))))+IF(L224&lt;=8,0,IF(L224&lt;=16,19,IF(L224&lt;=24,13,IF(L224&lt;=32,8,0))))-IF(L224&lt;=8,0,IF(L224&lt;=16,(L224-9)*0.425,IF(L224&lt;=24,(L224-17)*0.425,IF(L224&lt;=32,(L224-25)*0.425,0)))),0)+IF(F224="EČ",IF(L224=1,204,IF(L224=2,156.24,IF(L224=3,123.84,IF(L224=4,72,IF(L224=5,66,IF(L224=6,60,IF(L224=7,54,IF(L224=8,48,0))))))))+IF(L224&lt;=8,0,IF(L224&lt;=16,40,IF(L224&lt;=24,25,0)))-IF(L224&lt;=8,0,IF(L224&lt;=16,(L224-9)*1.02,IF(L224&lt;=24,(L224-17)*1.02,0))),0)+IF(F224="EČneol",IF(L224=1,68,IF(L224=2,51.69,IF(L224=3,40.61,IF(L224=4,13,IF(L224=5,12,IF(L224=6,11,IF(L224=7,10,IF(L224=8,9,0)))))))))+IF(F224="EŽ",IF(L224=1,68,IF(L224=2,47.6,IF(L224=3,36,IF(L224=4,18,IF(L224=5,16.5,IF(L224=6,15,IF(L224=7,13.5,IF(L224=8,12,0))))))))+IF(L224&lt;=8,0,IF(L224&lt;=16,10,IF(L224&lt;=24,6,0)))-IF(L224&lt;=8,0,IF(L224&lt;=16,(L224-9)*0.34,IF(L224&lt;=24,(L224-17)*0.34,0))),0)+IF(F224="PT",IF(L224=1,68,IF(L224=2,52.08,IF(L224=3,41.28,IF(L224=4,24,IF(L224=5,22,IF(L224=6,20,IF(L224=7,18,IF(L224=8,16,0))))))))+IF(L224&lt;=8,0,IF(L224&lt;=16,13,IF(L224&lt;=24,9,IF(L224&lt;=32,4,0))))-IF(L224&lt;=8,0,IF(L224&lt;=16,(L224-9)*0.34,IF(L224&lt;=24,(L224-17)*0.34,IF(L224&lt;=32,(L224-25)*0.34,0)))),0)+IF(F224="JOŽ",IF(L224=1,85,IF(L224=2,59.5,IF(L224=3,45,IF(L224=4,32.5,IF(L224=5,30,IF(L224=6,27.5,IF(L224=7,25,IF(L224=8,22.5,0))))))))+IF(L224&lt;=8,0,IF(L224&lt;=16,19,IF(L224&lt;=24,13,0)))-IF(L224&lt;=8,0,IF(L224&lt;=16,(L224-9)*0.425,IF(L224&lt;=24,(L224-17)*0.425,0))),0)+IF(F224="JPČ",IF(L224=1,68,IF(L224=2,47.6,IF(L224=3,36,IF(L224=4,26,IF(L224=5,24,IF(L224=6,22,IF(L224=7,20,IF(L224=8,18,0))))))))+IF(L224&lt;=8,0,IF(L224&lt;=16,13,IF(L224&lt;=24,9,0)))-IF(L224&lt;=8,0,IF(L224&lt;=16,(L224-9)*0.34,IF(L224&lt;=24,(L224-17)*0.34,0))),0)+IF(F224="JEČ",IF(L224=1,34,IF(L224=2,26.04,IF(L224=3,20.6,IF(L224=4,12,IF(L224=5,11,IF(L224=6,10,IF(L224=7,9,IF(L224=8,8,0))))))))+IF(L224&lt;=8,0,IF(L224&lt;=16,6,0))-IF(L224&lt;=8,0,IF(L224&lt;=16,(L224-9)*0.17,0)),0)+IF(F224="JEOF",IF(L224=1,34,IF(L224=2,26.04,IF(L224=3,20.6,IF(L224=4,12,IF(L224=5,11,IF(L224=6,10,IF(L224=7,9,IF(L224=8,8,0))))))))+IF(L224&lt;=8,0,IF(L224&lt;=16,6,0))-IF(L224&lt;=8,0,IF(L224&lt;=16,(L224-9)*0.17,0)),0)+IF(F224="JnPČ",IF(L224=1,51,IF(L224=2,35.7,IF(L224=3,27,IF(L224=4,19.5,IF(L224=5,18,IF(L224=6,16.5,IF(L224=7,15,IF(L224=8,13.5,0))))))))+IF(L224&lt;=8,0,IF(L224&lt;=16,10,0))-IF(L224&lt;=8,0,IF(L224&lt;=16,(L224-9)*0.255,0)),0)+IF(F224="JnEČ",IF(L224=1,25.5,IF(L224=2,19.53,IF(L224=3,15.48,IF(L224=4,9,IF(L224=5,8.25,IF(L224=6,7.5,IF(L224=7,6.75,IF(L224=8,6,0))))))))+IF(L224&lt;=8,0,IF(L224&lt;=16,5,0))-IF(L224&lt;=8,0,IF(L224&lt;=16,(L224-9)*0.1275,0)),0)+IF(F224="JčPČ",IF(L224=1,21.25,IF(L224=2,14.5,IF(L224=3,11.5,IF(L224=4,7,IF(L224=5,6.5,IF(L224=6,6,IF(L224=7,5.5,IF(L224=8,5,0))))))))+IF(L224&lt;=8,0,IF(L224&lt;=16,4,0))-IF(L224&lt;=8,0,IF(L224&lt;=16,(L224-9)*0.10625,0)),0)+IF(F224="JčEČ",IF(L224=1,17,IF(L224=2,13.02,IF(L224=3,10.32,IF(L224=4,6,IF(L224=5,5.5,IF(L224=6,5,IF(L224=7,4.5,IF(L224=8,4,0))))))))+IF(L224&lt;=8,0,IF(L224&lt;=16,3,0))-IF(L224&lt;=8,0,IF(L224&lt;=16,(L224-9)*0.085,0)),0)+IF(F224="NEAK",IF(L224=1,11.48,IF(L224=2,8.79,IF(L224=3,6.97,IF(L224=4,4.05,IF(L224=5,3.71,IF(L224=6,3.38,IF(L224=7,3.04,IF(L224=8,2.7,0))))))))+IF(L224&lt;=8,0,IF(L224&lt;=16,2,IF(L224&lt;=24,1.3,0)))-IF(L224&lt;=8,0,IF(L224&lt;=16,(L224-9)*0.0574,IF(L224&lt;=24,(L224-17)*0.0574,0))),0))*IF(L224&lt;4,1,IF(OR(F224="PČ",F224="PŽ",F224="PT"),IF(J224&lt;32,J224/32,1),1))* IF(L224&lt;4,1,IF(OR(F224="EČ",F224="EŽ",F224="JOŽ",F224="JPČ",F224="NEAK"),IF(J224&lt;24,J224/24,1),1))*IF(L224&lt;4,1,IF(OR(F224="PČneol",F224="JEČ",F224="JEOF",F224="JnPČ",F224="JnEČ",F224="JčPČ",F224="JčEČ"),IF(J224&lt;16,J224/16,1),1))*IF(L224&lt;4,1,IF(F224="EČneol",IF(J224&lt;8,J224/8,1),1))</f>
        <v>0</v>
      </c>
      <c r="O224" s="52">
        <f t="shared" ref="O224:O238" si="74">IF(F224="OŽ",N224,IF(H224="Ne",IF(J224*0.3&lt;=J224-L224,N224,0),IF(J224*0.1&lt;=J224-L224,N224,0)))</f>
        <v>0</v>
      </c>
      <c r="P224" s="53">
        <f>IF(O224=0,0,IF(F224="OŽ",IF(L224&gt;47,0,IF(J224&gt;47,(48-L224)*1.836,((48-L224)-(48-J224))*1.836)),0)+IF(F224="PČ",IF(L224&gt;31,0,IF(J224&gt;31,(32-L224)*1.347,((32-L224)-(32-J224))*1.347)),0)+ IF(F224="PČneol",IF(L224&gt;15,0,IF(J224&gt;15,(16-L224)*0.255,((16-L224)-(16-J224))*0.255)),0)+IF(F224="PŽ",IF(L224&gt;31,0,IF(J224&gt;31,(32-L224)*0.255,((32-L224)-(32-J224))*0.255)),0)+IF(F224="EČ",IF(L224&gt;23,0,IF(J224&gt;23,(24-L224)*0.612,((24-L224)-(24-J224))*0.612)),0)+IF(F224="EČneol",IF(L224&gt;7,0,IF(J224&gt;7,(8-L224)*0.204,((8-L224)-(8-J224))*0.204)),0)+IF(F224="EŽ",IF(L224&gt;23,0,IF(J224&gt;23,(24-L224)*0.204,((24-L224)-(24-J224))*0.204)),0)+IF(F224="PT",IF(L224&gt;31,0,IF(J224&gt;31,(32-L224)*0.204,((32-L224)-(32-J224))*0.204)),0)+IF(F224="JOŽ",IF(L224&gt;23,0,IF(J224&gt;23,(24-L224)*0.255,((24-L224)-(24-J224))*0.255)),0)+IF(F224="JPČ",IF(L224&gt;23,0,IF(J224&gt;23,(24-L224)*0.204,((24-L224)-(24-J224))*0.204)),0)+IF(F224="JEČ",IF(L224&gt;15,0,IF(J224&gt;15,(16-L224)*0.102,((16-L224)-(16-J224))*0.102)),0)+IF(F224="JEOF",IF(L224&gt;15,0,IF(J224&gt;15,(16-L224)*0.102,((16-L224)-(16-J224))*0.102)),0)+IF(F224="JnPČ",IF(L224&gt;15,0,IF(J224&gt;15,(16-L224)*0.153,((16-L224)-(16-J224))*0.153)),0)+IF(F224="JnEČ",IF(L224&gt;15,0,IF(J224&gt;15,(16-L224)*0.0765,((16-L224)-(16-J224))*0.0765)),0)+IF(F224="JčPČ",IF(L224&gt;15,0,IF(J224&gt;15,(16-L224)*0.06375,((16-L224)-(16-J224))*0.06375)),0)+IF(F224="JčEČ",IF(L224&gt;15,0,IF(J224&gt;15,(16-L224)*0.051,((16-L224)-(16-J224))*0.051)),0)+IF(F224="NEAK",IF(L224&gt;23,0,IF(J224&gt;23,(24-L224)*0.03444,((24-L224)-(24-J224))*0.03444)),0))</f>
        <v>0</v>
      </c>
      <c r="Q224" s="54">
        <f>IF(ISERROR(P224*100/N224),0,(P224*100/N224))</f>
        <v>0</v>
      </c>
      <c r="R224" s="55">
        <f>IF(Q224&lt;=30,O224+P224,O224+O224*0.3)*IF(G224=1,0.4,IF(G224=2,0.75,IF(G224="1 (kas 4 m. 1 k. nerengiamos)",0.52,1)))*IF(D224="olimpinė",1,IF(M224="Ne",0.5,1))*IF(D224="olimpinė",1,IF(J224&lt;8,0,1))*E224*IF(D224="olimpinė",1,IF(K224&lt;16,0,1))*IF(I224&lt;=1,1,1/I224)*IF(OR(A16="Lietuvos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25" spans="1:18" ht="15" customHeight="1">
      <c r="A225" s="49">
        <v>2</v>
      </c>
      <c r="B225" s="49" t="s">
        <v>140</v>
      </c>
      <c r="C225" s="50" t="s">
        <v>118</v>
      </c>
      <c r="D225" s="49" t="s">
        <v>101</v>
      </c>
      <c r="E225" s="49">
        <v>1</v>
      </c>
      <c r="F225" s="49" t="s">
        <v>213</v>
      </c>
      <c r="G225" s="49">
        <v>1</v>
      </c>
      <c r="H225" s="49" t="s">
        <v>103</v>
      </c>
      <c r="I225" s="49"/>
      <c r="J225" s="49">
        <v>29</v>
      </c>
      <c r="K225" s="49">
        <v>21</v>
      </c>
      <c r="L225" s="49">
        <v>23</v>
      </c>
      <c r="M225" s="49" t="s">
        <v>108</v>
      </c>
      <c r="N225" s="51">
        <f t="shared" ref="N225:N236" si="75">(IF(F225="OŽ",IF(L225=1,612,IF(L225=2,473.76,IF(L225=3,380.16,IF(L225=4,201.6,IF(L225=5,187.2,IF(L225=6,172.8,IF(L225=7,165,IF(L225=8,160,0))))))))+IF(L225&lt;=8,0,IF(L225&lt;=16,153,IF(L225&lt;=24,120,IF(L225&lt;=32,89,IF(L225&lt;=48,58,0)))))-IF(L225&lt;=8,0,IF(L225&lt;=16,(L225-9)*3.06,IF(L225&lt;=24,(L225-17)*3.06,IF(L225&lt;=32,(L225-25)*3.06,IF(L225&lt;=48,(L225-33)*3.06,0))))),0)+IF(F225="PČ",IF(L225=1,449,IF(L225=2,314.6,IF(L225=3,238,IF(L225=4,172,IF(L225=5,159,IF(L225=6,145,IF(L225=7,132,IF(L225=8,119,0))))))))+IF(L225&lt;=8,0,IF(L225&lt;=16,88,IF(L225&lt;=24,55,IF(L225&lt;=32,22,0))))-IF(L225&lt;=8,0,IF(L225&lt;=16,(L225-9)*2.245,IF(L225&lt;=24,(L225-17)*2.245,IF(L225&lt;=32,(L225-25)*2.245,0)))),0)+IF(F225="PČneol",IF(L225=1,85,IF(L225=2,64.61,IF(L225=3,50.76,IF(L225=4,16.25,IF(L225=5,15,IF(L225=6,13.75,IF(L225=7,12.5,IF(L225=8,11.25,0))))))))+IF(L225&lt;=8,0,IF(L225&lt;=16,9,0))-IF(L225&lt;=8,0,IF(L225&lt;=16,(L225-9)*0.425,0)),0)+IF(F225="PŽ",IF(L225=1,85,IF(L225=2,59.5,IF(L225=3,45,IF(L225=4,32.5,IF(L225=5,30,IF(L225=6,27.5,IF(L225=7,25,IF(L225=8,22.5,0))))))))+IF(L225&lt;=8,0,IF(L225&lt;=16,19,IF(L225&lt;=24,13,IF(L225&lt;=32,8,0))))-IF(L225&lt;=8,0,IF(L225&lt;=16,(L225-9)*0.425,IF(L225&lt;=24,(L225-17)*0.425,IF(L225&lt;=32,(L225-25)*0.425,0)))),0)+IF(F225="EČ",IF(L225=1,204,IF(L225=2,156.24,IF(L225=3,123.84,IF(L225=4,72,IF(L225=5,66,IF(L225=6,60,IF(L225=7,54,IF(L225=8,48,0))))))))+IF(L225&lt;=8,0,IF(L225&lt;=16,40,IF(L225&lt;=24,25,0)))-IF(L225&lt;=8,0,IF(L225&lt;=16,(L225-9)*1.02,IF(L225&lt;=24,(L225-17)*1.02,0))),0)+IF(F225="EČneol",IF(L225=1,68,IF(L225=2,51.69,IF(L225=3,40.61,IF(L225=4,13,IF(L225=5,12,IF(L225=6,11,IF(L225=7,10,IF(L225=8,9,0)))))))))+IF(F225="EŽ",IF(L225=1,68,IF(L225=2,47.6,IF(L225=3,36,IF(L225=4,18,IF(L225=5,16.5,IF(L225=6,15,IF(L225=7,13.5,IF(L225=8,12,0))))))))+IF(L225&lt;=8,0,IF(L225&lt;=16,10,IF(L225&lt;=24,6,0)))-IF(L225&lt;=8,0,IF(L225&lt;=16,(L225-9)*0.34,IF(L225&lt;=24,(L225-17)*0.34,0))),0)+IF(F225="PT",IF(L225=1,68,IF(L225=2,52.08,IF(L225=3,41.28,IF(L225=4,24,IF(L225=5,22,IF(L225=6,20,IF(L225=7,18,IF(L225=8,16,0))))))))+IF(L225&lt;=8,0,IF(L225&lt;=16,13,IF(L225&lt;=24,9,IF(L225&lt;=32,4,0))))-IF(L225&lt;=8,0,IF(L225&lt;=16,(L225-9)*0.34,IF(L225&lt;=24,(L225-17)*0.34,IF(L225&lt;=32,(L225-25)*0.34,0)))),0)+IF(F225="JOŽ",IF(L225=1,85,IF(L225=2,59.5,IF(L225=3,45,IF(L225=4,32.5,IF(L225=5,30,IF(L225=6,27.5,IF(L225=7,25,IF(L225=8,22.5,0))))))))+IF(L225&lt;=8,0,IF(L225&lt;=16,19,IF(L225&lt;=24,13,0)))-IF(L225&lt;=8,0,IF(L225&lt;=16,(L225-9)*0.425,IF(L225&lt;=24,(L225-17)*0.425,0))),0)+IF(F225="JPČ",IF(L225=1,68,IF(L225=2,47.6,IF(L225=3,36,IF(L225=4,26,IF(L225=5,24,IF(L225=6,22,IF(L225=7,20,IF(L225=8,18,0))))))))+IF(L225&lt;=8,0,IF(L225&lt;=16,13,IF(L225&lt;=24,9,0)))-IF(L225&lt;=8,0,IF(L225&lt;=16,(L225-9)*0.34,IF(L225&lt;=24,(L225-17)*0.34,0))),0)+IF(F225="JEČ",IF(L225=1,34,IF(L225=2,26.04,IF(L225=3,20.6,IF(L225=4,12,IF(L225=5,11,IF(L225=6,10,IF(L225=7,9,IF(L225=8,8,0))))))))+IF(L225&lt;=8,0,IF(L225&lt;=16,6,0))-IF(L225&lt;=8,0,IF(L225&lt;=16,(L225-9)*0.17,0)),0)+IF(F225="JEOF",IF(L225=1,34,IF(L225=2,26.04,IF(L225=3,20.6,IF(L225=4,12,IF(L225=5,11,IF(L225=6,10,IF(L225=7,9,IF(L225=8,8,0))))))))+IF(L225&lt;=8,0,IF(L225&lt;=16,6,0))-IF(L225&lt;=8,0,IF(L225&lt;=16,(L225-9)*0.17,0)),0)+IF(F225="JnPČ",IF(L225=1,51,IF(L225=2,35.7,IF(L225=3,27,IF(L225=4,19.5,IF(L225=5,18,IF(L225=6,16.5,IF(L225=7,15,IF(L225=8,13.5,0))))))))+IF(L225&lt;=8,0,IF(L225&lt;=16,10,0))-IF(L225&lt;=8,0,IF(L225&lt;=16,(L225-9)*0.255,0)),0)+IF(F225="JnEČ",IF(L225=1,25.5,IF(L225=2,19.53,IF(L225=3,15.48,IF(L225=4,9,IF(L225=5,8.25,IF(L225=6,7.5,IF(L225=7,6.75,IF(L225=8,6,0))))))))+IF(L225&lt;=8,0,IF(L225&lt;=16,5,0))-IF(L225&lt;=8,0,IF(L225&lt;=16,(L225-9)*0.1275,0)),0)+IF(F225="JčPČ",IF(L225=1,21.25,IF(L225=2,14.5,IF(L225=3,11.5,IF(L225=4,7,IF(L225=5,6.5,IF(L225=6,6,IF(L225=7,5.5,IF(L225=8,5,0))))))))+IF(L225&lt;=8,0,IF(L225&lt;=16,4,0))-IF(L225&lt;=8,0,IF(L225&lt;=16,(L225-9)*0.10625,0)),0)+IF(F225="JčEČ",IF(L225=1,17,IF(L225=2,13.02,IF(L225=3,10.32,IF(L225=4,6,IF(L225=5,5.5,IF(L225=6,5,IF(L225=7,4.5,IF(L225=8,4,0))))))))+IF(L225&lt;=8,0,IF(L225&lt;=16,3,0))-IF(L225&lt;=8,0,IF(L225&lt;=16,(L225-9)*0.085,0)),0)+IF(F225="NEAK",IF(L225=1,11.48,IF(L225=2,8.79,IF(L225=3,6.97,IF(L225=4,4.05,IF(L225=5,3.71,IF(L225=6,3.38,IF(L225=7,3.04,IF(L225=8,2.7,0))))))))+IF(L225&lt;=8,0,IF(L225&lt;=16,2,IF(L225&lt;=24,1.3,0)))-IF(L225&lt;=8,0,IF(L225&lt;=16,(L225-9)*0.0574,IF(L225&lt;=24,(L225-17)*0.0574,0))),0))*IF(L225&lt;4,1,IF(OR(F225="PČ",F225="PŽ",F225="PT"),IF(J225&lt;32,J225/32,1),1))* IF(L225&lt;4,1,IF(OR(F225="EČ",F225="EŽ",F225="JOŽ",F225="JPČ",F225="NEAK"),IF(J225&lt;24,J225/24,1),1))*IF(L225&lt;4,1,IF(OR(F225="PČneol",F225="JEČ",F225="JEOF",F225="JnPČ",F225="JnEČ",F225="JčPČ",F225="JčEČ"),IF(J225&lt;16,J225/16,1),1))*IF(L225&lt;4,1,IF(F225="EČneol",IF(J225&lt;8,J225/8,1),1))</f>
        <v>0</v>
      </c>
      <c r="O225" s="52">
        <f t="shared" si="74"/>
        <v>0</v>
      </c>
      <c r="P225" s="53">
        <f t="shared" ref="P225:P238" si="76">IF(O225=0,0,IF(F225="OŽ",IF(L225&gt;47,0,IF(J225&gt;47,(48-L225)*1.836,((48-L225)-(48-J225))*1.836)),0)+IF(F225="PČ",IF(L225&gt;31,0,IF(J225&gt;31,(32-L225)*1.347,((32-L225)-(32-J225))*1.347)),0)+ IF(F225="PČneol",IF(L225&gt;15,0,IF(J225&gt;15,(16-L225)*0.255,((16-L225)-(16-J225))*0.255)),0)+IF(F225="PŽ",IF(L225&gt;31,0,IF(J225&gt;31,(32-L225)*0.255,((32-L225)-(32-J225))*0.255)),0)+IF(F225="EČ",IF(L225&gt;23,0,IF(J225&gt;23,(24-L225)*0.612,((24-L225)-(24-J225))*0.612)),0)+IF(F225="EČneol",IF(L225&gt;7,0,IF(J225&gt;7,(8-L225)*0.204,((8-L225)-(8-J225))*0.204)),0)+IF(F225="EŽ",IF(L225&gt;23,0,IF(J225&gt;23,(24-L225)*0.204,((24-L225)-(24-J225))*0.204)),0)+IF(F225="PT",IF(L225&gt;31,0,IF(J225&gt;31,(32-L225)*0.204,((32-L225)-(32-J225))*0.204)),0)+IF(F225="JOŽ",IF(L225&gt;23,0,IF(J225&gt;23,(24-L225)*0.255,((24-L225)-(24-J225))*0.255)),0)+IF(F225="JPČ",IF(L225&gt;23,0,IF(J225&gt;23,(24-L225)*0.204,((24-L225)-(24-J225))*0.204)),0)+IF(F225="JEČ",IF(L225&gt;15,0,IF(J225&gt;15,(16-L225)*0.102,((16-L225)-(16-J225))*0.102)),0)+IF(F225="JEOF",IF(L225&gt;15,0,IF(J225&gt;15,(16-L225)*0.102,((16-L225)-(16-J225))*0.102)),0)+IF(F225="JnPČ",IF(L225&gt;15,0,IF(J225&gt;15,(16-L225)*0.153,((16-L225)-(16-J225))*0.153)),0)+IF(F225="JnEČ",IF(L225&gt;15,0,IF(J225&gt;15,(16-L225)*0.0765,((16-L225)-(16-J225))*0.0765)),0)+IF(F225="JčPČ",IF(L225&gt;15,0,IF(J225&gt;15,(16-L225)*0.06375,((16-L225)-(16-J225))*0.06375)),0)+IF(F225="JčEČ",IF(L225&gt;15,0,IF(J225&gt;15,(16-L225)*0.051,((16-L225)-(16-J225))*0.051)),0)+IF(F225="NEAK",IF(L225&gt;23,0,IF(J225&gt;23,(24-L225)*0.03444,((24-L225)-(24-J225))*0.03444)),0))</f>
        <v>0</v>
      </c>
      <c r="Q225" s="54">
        <f t="shared" ref="Q225" si="77">IF(ISERROR(P225*100/N225),0,(P225*100/N225))</f>
        <v>0</v>
      </c>
      <c r="R225" s="55">
        <f>IF(Q225&lt;=30,O225+P225,O225+O225*0.3)*IF(G225=1,0.4,IF(G225=2,0.75,IF(G225="1 (kas 4 m. 1 k. nerengiamos)",0.52,1)))*IF(D225="olimpinė",1,IF(M225="Ne",0.5,1))*IF(D225="olimpinė",1,IF(J225&lt;8,0,1))*E225*IF(D225="olimpinė",1,IF(K225&lt;16,0,1))*IF(I225&lt;=1,1,1/I225)*IF(OR(A17="Lietuvos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226" spans="1:18" ht="15" customHeight="1">
      <c r="A226" s="49">
        <v>3</v>
      </c>
      <c r="B226" s="49" t="s">
        <v>140</v>
      </c>
      <c r="C226" s="50" t="s">
        <v>118</v>
      </c>
      <c r="D226" s="49" t="s">
        <v>104</v>
      </c>
      <c r="E226" s="49">
        <v>1</v>
      </c>
      <c r="F226" s="49" t="s">
        <v>102</v>
      </c>
      <c r="G226" s="49">
        <v>1</v>
      </c>
      <c r="H226" s="49" t="s">
        <v>103</v>
      </c>
      <c r="I226" s="49"/>
      <c r="J226" s="49">
        <v>29</v>
      </c>
      <c r="K226" s="49">
        <v>21</v>
      </c>
      <c r="L226" s="49">
        <v>20</v>
      </c>
      <c r="M226" s="49" t="s">
        <v>108</v>
      </c>
      <c r="N226" s="51">
        <f t="shared" si="75"/>
        <v>21.94</v>
      </c>
      <c r="O226" s="52">
        <f t="shared" si="74"/>
        <v>21.94</v>
      </c>
      <c r="P226" s="53">
        <f t="shared" si="76"/>
        <v>2.448</v>
      </c>
      <c r="Q226" s="54">
        <f>IF(ISERROR(P226*100/N226),0,(P226*100/N226))</f>
        <v>11.157702825888785</v>
      </c>
      <c r="R226" s="55">
        <f>IF(Q226&lt;=30,O226+P226,O226+O226*0.3)*IF(G226=1,0.4,IF(G226=2,0.75,IF(G226="1 (kas 4 m. 1 k. nerengiamos)",0.52,1)))*IF(D226="olimpinė",1,IF(M226="Ne",0.5,1))*IF(D226="olimpinė",1,IF(J226&lt;8,0,1))*E226*IF(D226="olimpinė",1,IF(K226&lt;16,0,1))*IF(I226&lt;=1,1,1/I226)*IF(OR(A18="Lietuvos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9.7552000000000021</v>
      </c>
    </row>
    <row r="227" spans="1:18" ht="15" customHeight="1">
      <c r="A227" s="49">
        <v>4</v>
      </c>
      <c r="B227" s="49" t="s">
        <v>128</v>
      </c>
      <c r="C227" s="50" t="s">
        <v>100</v>
      </c>
      <c r="D227" s="49" t="s">
        <v>101</v>
      </c>
      <c r="E227" s="49">
        <v>1</v>
      </c>
      <c r="F227" s="49" t="s">
        <v>213</v>
      </c>
      <c r="G227" s="49">
        <v>1</v>
      </c>
      <c r="H227" s="49" t="s">
        <v>103</v>
      </c>
      <c r="I227" s="49"/>
      <c r="J227" s="49">
        <v>30</v>
      </c>
      <c r="K227" s="49">
        <v>22</v>
      </c>
      <c r="L227" s="49">
        <v>2</v>
      </c>
      <c r="M227" s="49" t="s">
        <v>108</v>
      </c>
      <c r="N227" s="51">
        <f t="shared" si="75"/>
        <v>51.69</v>
      </c>
      <c r="O227" s="52">
        <f t="shared" si="74"/>
        <v>51.69</v>
      </c>
      <c r="P227" s="53">
        <f t="shared" si="76"/>
        <v>1.224</v>
      </c>
      <c r="Q227" s="54">
        <f t="shared" ref="Q227:Q238" si="78">IF(ISERROR(P227*100/N227),0,(P227*100/N227))</f>
        <v>2.3679628554846199</v>
      </c>
      <c r="R227" s="55">
        <v>0</v>
      </c>
    </row>
    <row r="228" spans="1:18" ht="15" customHeight="1">
      <c r="A228" s="49">
        <v>5</v>
      </c>
      <c r="B228" s="49" t="s">
        <v>128</v>
      </c>
      <c r="C228" s="50" t="s">
        <v>100</v>
      </c>
      <c r="D228" s="49" t="s">
        <v>101</v>
      </c>
      <c r="E228" s="49">
        <v>1</v>
      </c>
      <c r="F228" s="49" t="s">
        <v>213</v>
      </c>
      <c r="G228" s="49">
        <v>1</v>
      </c>
      <c r="H228" s="49" t="s">
        <v>103</v>
      </c>
      <c r="I228" s="49"/>
      <c r="J228" s="49">
        <v>30</v>
      </c>
      <c r="K228" s="49">
        <v>22</v>
      </c>
      <c r="L228" s="49">
        <v>4</v>
      </c>
      <c r="M228" s="49" t="s">
        <v>108</v>
      </c>
      <c r="N228" s="51">
        <f t="shared" si="75"/>
        <v>13</v>
      </c>
      <c r="O228" s="52">
        <f t="shared" si="74"/>
        <v>13</v>
      </c>
      <c r="P228" s="53">
        <f t="shared" si="76"/>
        <v>0.81599999999999995</v>
      </c>
      <c r="Q228" s="54">
        <f t="shared" si="78"/>
        <v>6.2769230769230768</v>
      </c>
      <c r="R228" s="55">
        <v>0</v>
      </c>
    </row>
    <row r="229" spans="1:18" ht="15" customHeight="1">
      <c r="A229" s="49">
        <v>6</v>
      </c>
      <c r="B229" s="49" t="s">
        <v>128</v>
      </c>
      <c r="C229" s="50" t="s">
        <v>100</v>
      </c>
      <c r="D229" s="49" t="s">
        <v>104</v>
      </c>
      <c r="E229" s="49">
        <v>1</v>
      </c>
      <c r="F229" s="49" t="s">
        <v>102</v>
      </c>
      <c r="G229" s="49">
        <v>1</v>
      </c>
      <c r="H229" s="49" t="s">
        <v>103</v>
      </c>
      <c r="I229" s="49"/>
      <c r="J229" s="49">
        <v>30</v>
      </c>
      <c r="K229" s="49">
        <v>22</v>
      </c>
      <c r="L229" s="49">
        <v>2</v>
      </c>
      <c r="M229" s="49" t="s">
        <v>108</v>
      </c>
      <c r="N229" s="51">
        <f t="shared" si="75"/>
        <v>156.24</v>
      </c>
      <c r="O229" s="52">
        <f t="shared" si="74"/>
        <v>156.24</v>
      </c>
      <c r="P229" s="53">
        <f t="shared" si="76"/>
        <v>13.464</v>
      </c>
      <c r="Q229" s="54">
        <f t="shared" si="78"/>
        <v>8.6175115207373274</v>
      </c>
      <c r="R229" s="55">
        <f t="shared" ref="R229:R231" si="79">IF(Q229&lt;=30,O229+P229,O229+O229*0.3)*IF(G229=1,0.4,IF(G229=2,0.75,IF(G229="1 (kas 4 m. 1 k. nerengiamos)",0.52,1)))*IF(D229="olimpinė",1,IF(M229="Ne",0.5,1))*IF(D229="olimpinė",1,IF(J229&lt;8,0,1))*E229*IF(D229="olimpinė",1,IF(K229&lt;16,0,1))*IF(I229&lt;=1,1,1/I229)*IF(OR(A21="Lietuvos lengvosios atletikos federacija",A21="Lietuvos šaudymo sporto sąjunga"),1.01,1)*IF(OR(A21="Lietuvos dviračių sporto federacija",A21="Lietuvos biatlono federacija",A21=" Lietuvos nacionalinė slidinėjimo asociacija"),1.03,1)*IF(OR(A21="Lietuvos baidarių ir kanojų irklavimo federacija",A21="Lietuvos buriuotojų sąjunga",A21="Lietuvos irklavimo federacija"),1.04,1)*IF(OR(A21="Lietuvos aeroklubas",A21="Lietuvos automobilių sporto federacija",A21="Lietuvos motociklų sporto federacija",A21="Lietuvos motorlaivių federacija",A21="Lietuvos žirginio sporto federacija"),1.09,1)</f>
        <v>67.881600000000006</v>
      </c>
    </row>
    <row r="230" spans="1:18" ht="15" customHeight="1">
      <c r="A230" s="49">
        <v>7</v>
      </c>
      <c r="B230" s="49" t="s">
        <v>141</v>
      </c>
      <c r="C230" s="50" t="s">
        <v>100</v>
      </c>
      <c r="D230" s="49" t="s">
        <v>101</v>
      </c>
      <c r="E230" s="49">
        <v>1</v>
      </c>
      <c r="F230" s="49" t="s">
        <v>213</v>
      </c>
      <c r="G230" s="49">
        <v>1</v>
      </c>
      <c r="H230" s="49" t="s">
        <v>103</v>
      </c>
      <c r="I230" s="49"/>
      <c r="J230" s="49">
        <v>30</v>
      </c>
      <c r="K230" s="49">
        <v>22</v>
      </c>
      <c r="L230" s="49">
        <v>15</v>
      </c>
      <c r="M230" s="49" t="s">
        <v>108</v>
      </c>
      <c r="N230" s="51">
        <f t="shared" si="75"/>
        <v>0</v>
      </c>
      <c r="O230" s="52">
        <f t="shared" si="74"/>
        <v>0</v>
      </c>
      <c r="P230" s="53">
        <f t="shared" si="76"/>
        <v>0</v>
      </c>
      <c r="Q230" s="54">
        <f t="shared" si="78"/>
        <v>0</v>
      </c>
      <c r="R230" s="55">
        <f t="shared" si="79"/>
        <v>0</v>
      </c>
    </row>
    <row r="231" spans="1:18" ht="15" customHeight="1">
      <c r="A231" s="49">
        <v>8</v>
      </c>
      <c r="B231" s="49" t="s">
        <v>141</v>
      </c>
      <c r="C231" s="50" t="s">
        <v>100</v>
      </c>
      <c r="D231" s="49" t="s">
        <v>101</v>
      </c>
      <c r="E231" s="49">
        <v>1</v>
      </c>
      <c r="F231" s="49" t="s">
        <v>213</v>
      </c>
      <c r="G231" s="49">
        <v>1</v>
      </c>
      <c r="H231" s="49" t="s">
        <v>103</v>
      </c>
      <c r="I231" s="49"/>
      <c r="J231" s="49">
        <v>30</v>
      </c>
      <c r="K231" s="49">
        <v>22</v>
      </c>
      <c r="L231" s="49">
        <v>11</v>
      </c>
      <c r="M231" s="49" t="s">
        <v>108</v>
      </c>
      <c r="N231" s="51">
        <f t="shared" si="75"/>
        <v>0</v>
      </c>
      <c r="O231" s="52">
        <f t="shared" si="74"/>
        <v>0</v>
      </c>
      <c r="P231" s="53">
        <f t="shared" si="76"/>
        <v>0</v>
      </c>
      <c r="Q231" s="54">
        <f t="shared" si="78"/>
        <v>0</v>
      </c>
      <c r="R231" s="55">
        <f t="shared" si="79"/>
        <v>0</v>
      </c>
    </row>
    <row r="232" spans="1:18" ht="15" customHeight="1">
      <c r="A232" s="49">
        <v>9</v>
      </c>
      <c r="B232" s="49" t="s">
        <v>141</v>
      </c>
      <c r="C232" s="50" t="s">
        <v>100</v>
      </c>
      <c r="D232" s="49" t="s">
        <v>104</v>
      </c>
      <c r="E232" s="49">
        <v>1</v>
      </c>
      <c r="F232" s="49" t="s">
        <v>102</v>
      </c>
      <c r="G232" s="49">
        <v>1</v>
      </c>
      <c r="H232" s="49" t="s">
        <v>103</v>
      </c>
      <c r="I232" s="49"/>
      <c r="J232" s="49">
        <v>30</v>
      </c>
      <c r="K232" s="49">
        <v>22</v>
      </c>
      <c r="L232" s="49">
        <v>13</v>
      </c>
      <c r="M232" s="49" t="s">
        <v>108</v>
      </c>
      <c r="N232" s="51">
        <f t="shared" si="75"/>
        <v>35.92</v>
      </c>
      <c r="O232" s="52">
        <f t="shared" si="74"/>
        <v>35.92</v>
      </c>
      <c r="P232" s="53">
        <f t="shared" si="76"/>
        <v>6.7320000000000002</v>
      </c>
      <c r="Q232" s="54">
        <f t="shared" si="78"/>
        <v>18.741648106904233</v>
      </c>
      <c r="R232" s="55">
        <f>IF(Q232&lt;=30,O232+P232,O232+O232*0.3)*IF(G232=1,0.4,IF(G232=2,0.75,IF(G232="1 (kas 4 m. 1 k. nerengiamos)",0.52,1)))*IF(D232="olimpinė",1,IF(M232="Ne",0.5,1))*IF(D232="olimpinė",1,IF(J232&lt;8,0,1))*E232*IF(D232="olimpinė",1,IF(K232&lt;16,0,1))*IF(I232&lt;=1,1,1/I232)*IF(OR(A19="Lietuvos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17.0608</v>
      </c>
    </row>
    <row r="233" spans="1:18" ht="15" customHeight="1">
      <c r="A233" s="49">
        <v>10</v>
      </c>
      <c r="B233" s="49" t="s">
        <v>129</v>
      </c>
      <c r="C233" s="50" t="s">
        <v>106</v>
      </c>
      <c r="D233" s="49" t="s">
        <v>101</v>
      </c>
      <c r="E233" s="49">
        <v>1</v>
      </c>
      <c r="F233" s="49" t="s">
        <v>213</v>
      </c>
      <c r="G233" s="49">
        <v>1</v>
      </c>
      <c r="H233" s="49" t="s">
        <v>103</v>
      </c>
      <c r="I233" s="49"/>
      <c r="J233" s="49">
        <v>31</v>
      </c>
      <c r="K233" s="49">
        <v>23</v>
      </c>
      <c r="L233" s="49">
        <v>15</v>
      </c>
      <c r="M233" s="49" t="s">
        <v>108</v>
      </c>
      <c r="N233" s="51">
        <f t="shared" si="75"/>
        <v>0</v>
      </c>
      <c r="O233" s="52">
        <f t="shared" si="74"/>
        <v>0</v>
      </c>
      <c r="P233" s="53">
        <f t="shared" si="76"/>
        <v>0</v>
      </c>
      <c r="Q233" s="54">
        <f t="shared" si="78"/>
        <v>0</v>
      </c>
      <c r="R233" s="55">
        <f>IF(Q233&lt;=30,O233+P233,O233+O233*0.3)*IF(G233=1,0.4,IF(G233=2,0.75,IF(G233="1 (kas 4 m. 1 k. nerengiamos)",0.52,1)))*IF(D233="olimpinė",1,IF(M233="Ne",0.5,1))*IF(D233="olimpinė",1,IF(J233&lt;8,0,1))*E233*IF(D233="olimpinė",1,IF(K233&lt;16,0,1))*IF(I233&lt;=1,1,1/I233)*IF(OR(A20="Lietuvos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234" spans="1:18" ht="15" customHeight="1">
      <c r="A234" s="49">
        <v>11</v>
      </c>
      <c r="B234" s="49" t="s">
        <v>129</v>
      </c>
      <c r="C234" s="50" t="s">
        <v>106</v>
      </c>
      <c r="D234" s="49" t="s">
        <v>101</v>
      </c>
      <c r="E234" s="49">
        <v>1</v>
      </c>
      <c r="F234" s="49" t="s">
        <v>213</v>
      </c>
      <c r="G234" s="49">
        <v>1</v>
      </c>
      <c r="H234" s="49" t="s">
        <v>103</v>
      </c>
      <c r="I234" s="49"/>
      <c r="J234" s="49">
        <v>31</v>
      </c>
      <c r="K234" s="49">
        <v>23</v>
      </c>
      <c r="L234" s="49">
        <v>17</v>
      </c>
      <c r="M234" s="49" t="s">
        <v>108</v>
      </c>
      <c r="N234" s="51">
        <f t="shared" si="75"/>
        <v>0</v>
      </c>
      <c r="O234" s="52">
        <f t="shared" si="74"/>
        <v>0</v>
      </c>
      <c r="P234" s="53">
        <f t="shared" si="76"/>
        <v>0</v>
      </c>
      <c r="Q234" s="54">
        <f t="shared" si="78"/>
        <v>0</v>
      </c>
      <c r="R234" s="55">
        <f>IF(Q234&lt;=30,O234+P234,O234+O234*0.3)*IF(G234=1,0.4,IF(G234=2,0.75,IF(G234="1 (kas 4 m. 1 k. nerengiamos)",0.52,1)))*IF(D234="olimpinė",1,IF(M234="Ne",0.5,1))*IF(D234="olimpinė",1,IF(J234&lt;8,0,1))*E234*IF(D234="olimpinė",1,IF(K234&lt;16,0,1))*IF(I234&lt;=1,1,1/I234)*IF(OR(A21="Lietuvos lengvosios atletikos federacija",A21="Lietuvos šaudymo sporto sąjunga"),1.01,1)*IF(OR(A21="Lietuvos dviračių sporto federacija",A21="Lietuvos biatlono federacija",A21=" Lietuvos nacionalinė slidinėjimo asociacija"),1.03,1)*IF(OR(A21="Lietuvos baidarių ir kanojų irklavimo federacija",A21="Lietuvos buriuotojų sąjunga",A21="Lietuvos irklavimo federacija"),1.04,1)*IF(OR(A21="Lietuvos aeroklubas",A21="Lietuvos automobilių sporto federacija",A21="Lietuvos motociklų sporto federacija",A21="Lietuvos motorlaivių federacija",A21="Lietuvos žirginio sporto federacija"),1.09,1)</f>
        <v>0</v>
      </c>
    </row>
    <row r="235" spans="1:18" ht="15" customHeight="1">
      <c r="A235" s="49">
        <v>12</v>
      </c>
      <c r="B235" s="49" t="s">
        <v>129</v>
      </c>
      <c r="C235" s="50" t="s">
        <v>106</v>
      </c>
      <c r="D235" s="49" t="s">
        <v>104</v>
      </c>
      <c r="E235" s="49">
        <v>1</v>
      </c>
      <c r="F235" s="49" t="s">
        <v>102</v>
      </c>
      <c r="G235" s="49">
        <v>1</v>
      </c>
      <c r="H235" s="49" t="s">
        <v>103</v>
      </c>
      <c r="I235" s="49"/>
      <c r="J235" s="49">
        <v>31</v>
      </c>
      <c r="K235" s="49">
        <v>23</v>
      </c>
      <c r="L235" s="49">
        <v>15</v>
      </c>
      <c r="M235" s="49" t="s">
        <v>108</v>
      </c>
      <c r="N235" s="51">
        <f t="shared" si="75"/>
        <v>33.880000000000003</v>
      </c>
      <c r="O235" s="52">
        <f t="shared" si="74"/>
        <v>33.880000000000003</v>
      </c>
      <c r="P235" s="53">
        <f t="shared" si="76"/>
        <v>5.508</v>
      </c>
      <c r="Q235" s="54">
        <f t="shared" si="78"/>
        <v>16.257378984651709</v>
      </c>
      <c r="R235" s="55">
        <f>IF(Q235&lt;=30,O235+P235,O235+O235*0.3)*IF(G235=1,0.4,IF(G235=2,0.75,IF(G235="1 (kas 4 m. 1 k. nerengiamos)",0.52,1)))*IF(D235="olimpinė",1,IF(M235="Ne",0.5,1))*IF(D235="olimpinė",1,IF(J235&lt;8,0,1))*E235*IF(D235="olimpinė",1,IF(K235&lt;16,0,1))*IF(I235&lt;=1,1,1/I235)*IF(OR(A22="Lietuvos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15.755200000000002</v>
      </c>
    </row>
    <row r="236" spans="1:18" ht="15" customHeight="1">
      <c r="A236" s="49">
        <v>13</v>
      </c>
      <c r="B236" s="49" t="s">
        <v>105</v>
      </c>
      <c r="C236" s="50" t="s">
        <v>106</v>
      </c>
      <c r="D236" s="49" t="s">
        <v>101</v>
      </c>
      <c r="E236" s="49">
        <v>1</v>
      </c>
      <c r="F236" s="49" t="s">
        <v>213</v>
      </c>
      <c r="G236" s="49">
        <v>1</v>
      </c>
      <c r="H236" s="49" t="s">
        <v>103</v>
      </c>
      <c r="I236" s="49"/>
      <c r="J236" s="49">
        <v>31</v>
      </c>
      <c r="K236" s="49">
        <v>23</v>
      </c>
      <c r="L236" s="49">
        <v>16</v>
      </c>
      <c r="M236" s="49" t="s">
        <v>108</v>
      </c>
      <c r="N236" s="51">
        <f t="shared" si="75"/>
        <v>0</v>
      </c>
      <c r="O236" s="52">
        <f t="shared" si="74"/>
        <v>0</v>
      </c>
      <c r="P236" s="53">
        <f t="shared" si="76"/>
        <v>0</v>
      </c>
      <c r="Q236" s="54">
        <f t="shared" si="78"/>
        <v>0</v>
      </c>
      <c r="R236" s="55">
        <f>IF(Q236&lt;=30,O236+P236,O236+O236*0.3)*IF(G236=1,0.4,IF(G236=2,0.75,IF(G236="1 (kas 4 m. 1 k. nerengiamos)",0.52,1)))*IF(D236="olimpinė",1,IF(M236="Ne",0.5,1))*IF(D236="olimpinė",1,IF(J236&lt;8,0,1))*E236*IF(D236="olimpinė",1,IF(K236&lt;16,0,1))*IF(I236&lt;=1,1,1/I236)*IF(OR(A221="Lietuvos lengvosios atletikos federacija",A221="Lietuvos šaudymo sporto sąjunga"),1.01,1)*IF(OR(A221="Lietuvos dviračių sporto federacija",A221="Lietuvos biatlono federacija",A221=" Lietuvos nacionalinė slidinėjimo asociacija"),1.03,1)*IF(OR(A221="Lietuvos baidarių ir kanojų irklavimo federacija",A221="Lietuvos buriuotojų sąjunga",A221="Lietuvos irklavimo federacija"),1.04,1)*IF(OR(A221="Lietuvos aeroklubas",A221="Lietuvos automobilių sporto federacija",A221="Lietuvos motociklų sporto federacija",A221="Lietuvos motorlaivių federacija",A221="Lietuvos žirginio sporto federacija"),1.09,1)</f>
        <v>0</v>
      </c>
    </row>
    <row r="237" spans="1:18" ht="15" customHeight="1">
      <c r="A237" s="49">
        <v>14</v>
      </c>
      <c r="B237" s="49" t="s">
        <v>105</v>
      </c>
      <c r="C237" s="50" t="s">
        <v>106</v>
      </c>
      <c r="D237" s="49" t="s">
        <v>101</v>
      </c>
      <c r="E237" s="49">
        <v>1</v>
      </c>
      <c r="F237" s="49" t="s">
        <v>213</v>
      </c>
      <c r="G237" s="49">
        <v>1</v>
      </c>
      <c r="H237" s="49" t="s">
        <v>103</v>
      </c>
      <c r="I237" s="49"/>
      <c r="J237" s="49">
        <v>31</v>
      </c>
      <c r="K237" s="49">
        <v>23</v>
      </c>
      <c r="L237" s="49">
        <v>13</v>
      </c>
      <c r="M237" s="49" t="s">
        <v>108</v>
      </c>
      <c r="N237" s="51">
        <f>(IF(F237="OŽ",IF(L237=1,612,IF(L237=2,473.76,IF(L237=3,380.16,IF(L237=4,201.6,IF(L237=5,187.2,IF(L237=6,172.8,IF(L237=7,165,IF(L237=8,160,0))))))))+IF(L237&lt;=8,0,IF(L237&lt;=16,153,IF(L237&lt;=24,120,IF(L237&lt;=32,89,IF(L237&lt;=48,58,0)))))-IF(L237&lt;=8,0,IF(L237&lt;=16,(L237-9)*3.06,IF(L237&lt;=24,(L237-17)*3.06,IF(L237&lt;=32,(L237-25)*3.06,IF(L237&lt;=48,(L237-33)*3.06,0))))),0)+IF(F237="PČ",IF(L237=1,449,IF(L237=2,314.6,IF(L237=3,238,IF(L237=4,172,IF(L237=5,159,IF(L237=6,145,IF(L237=7,132,IF(L237=8,119,0))))))))+IF(L237&lt;=8,0,IF(L237&lt;=16,88,IF(L237&lt;=24,55,IF(L237&lt;=32,22,0))))-IF(L237&lt;=8,0,IF(L237&lt;=16,(L237-9)*2.245,IF(L237&lt;=24,(L237-17)*2.245,IF(L237&lt;=32,(L237-25)*2.245,0)))),0)+IF(F237="PČneol",IF(L237=1,85,IF(L237=2,64.61,IF(L237=3,50.76,IF(L237=4,16.25,IF(L237=5,15,IF(L237=6,13.75,IF(L237=7,12.5,IF(L237=8,11.25,0))))))))+IF(L237&lt;=8,0,IF(L237&lt;=16,9,0))-IF(L237&lt;=8,0,IF(L237&lt;=16,(L237-9)*0.425,0)),0)+IF(F237="PŽ",IF(L237=1,85,IF(L237=2,59.5,IF(L237=3,45,IF(L237=4,32.5,IF(L237=5,30,IF(L237=6,27.5,IF(L237=7,25,IF(L237=8,22.5,0))))))))+IF(L237&lt;=8,0,IF(L237&lt;=16,19,IF(L237&lt;=24,13,IF(L237&lt;=32,8,0))))-IF(L237&lt;=8,0,IF(L237&lt;=16,(L237-9)*0.425,IF(L237&lt;=24,(L237-17)*0.425,IF(L237&lt;=32,(L237-25)*0.425,0)))),0)+IF(F237="EČ",IF(L237=1,204,IF(L237=2,156.24,IF(L237=3,123.84,IF(L237=4,72,IF(L237=5,66,IF(L237=6,60,IF(L237=7,54,IF(L237=8,48,0))))))))+IF(L237&lt;=8,0,IF(L237&lt;=16,40,IF(L237&lt;=24,25,0)))-IF(L237&lt;=8,0,IF(L237&lt;=16,(L237-9)*1.02,IF(L237&lt;=24,(L237-17)*1.02,0))),0)+IF(F237="EČneol",IF(L237=1,68,IF(L237=2,51.69,IF(L237=3,40.61,IF(L237=4,13,IF(L237=5,12,IF(L237=6,11,IF(L237=7,10,IF(L237=8,9,0)))))))))+IF(F237="EŽ",IF(L237=1,68,IF(L237=2,47.6,IF(L237=3,36,IF(L237=4,18,IF(L237=5,16.5,IF(L237=6,15,IF(L237=7,13.5,IF(L237=8,12,0))))))))+IF(L237&lt;=8,0,IF(L237&lt;=16,10,IF(L237&lt;=24,6,0)))-IF(L237&lt;=8,0,IF(L237&lt;=16,(L237-9)*0.34,IF(L237&lt;=24,(L237-17)*0.34,0))),0)+IF(F237="PT",IF(L237=1,68,IF(L237=2,52.08,IF(L237=3,41.28,IF(L237=4,24,IF(L237=5,22,IF(L237=6,20,IF(L237=7,18,IF(L237=8,16,0))))))))+IF(L237&lt;=8,0,IF(L237&lt;=16,13,IF(L237&lt;=24,9,IF(L237&lt;=32,4,0))))-IF(L237&lt;=8,0,IF(L237&lt;=16,(L237-9)*0.34,IF(L237&lt;=24,(L237-17)*0.34,IF(L237&lt;=32,(L237-25)*0.34,0)))),0)+IF(F237="JOŽ",IF(L237=1,85,IF(L237=2,59.5,IF(L237=3,45,IF(L237=4,32.5,IF(L237=5,30,IF(L237=6,27.5,IF(L237=7,25,IF(L237=8,22.5,0))))))))+IF(L237&lt;=8,0,IF(L237&lt;=16,19,IF(L237&lt;=24,13,0)))-IF(L237&lt;=8,0,IF(L237&lt;=16,(L237-9)*0.425,IF(L237&lt;=24,(L237-17)*0.425,0))),0)+IF(F237="JPČ",IF(L237=1,68,IF(L237=2,47.6,IF(L237=3,36,IF(L237=4,26,IF(L237=5,24,IF(L237=6,22,IF(L237=7,20,IF(L237=8,18,0))))))))+IF(L237&lt;=8,0,IF(L237&lt;=16,13,IF(L237&lt;=24,9,0)))-IF(L237&lt;=8,0,IF(L237&lt;=16,(L237-9)*0.34,IF(L237&lt;=24,(L237-17)*0.34,0))),0)+IF(F237="JEČ",IF(L237=1,34,IF(L237=2,26.04,IF(L237=3,20.6,IF(L237=4,12,IF(L237=5,11,IF(L237=6,10,IF(L237=7,9,IF(L237=8,8,0))))))))+IF(L237&lt;=8,0,IF(L237&lt;=16,6,0))-IF(L237&lt;=8,0,IF(L237&lt;=16,(L237-9)*0.17,0)),0)+IF(F237="JEOF",IF(L237=1,34,IF(L237=2,26.04,IF(L237=3,20.6,IF(L237=4,12,IF(L237=5,11,IF(L237=6,10,IF(L237=7,9,IF(L237=8,8,0))))))))+IF(L237&lt;=8,0,IF(L237&lt;=16,6,0))-IF(L237&lt;=8,0,IF(L237&lt;=16,(L237-9)*0.17,0)),0)+IF(F237="JnPČ",IF(L237=1,51,IF(L237=2,35.7,IF(L237=3,27,IF(L237=4,19.5,IF(L237=5,18,IF(L237=6,16.5,IF(L237=7,15,IF(L237=8,13.5,0))))))))+IF(L237&lt;=8,0,IF(L237&lt;=16,10,0))-IF(L237&lt;=8,0,IF(L237&lt;=16,(L237-9)*0.255,0)),0)+IF(F237="JnEČ",IF(L237=1,25.5,IF(L237=2,19.53,IF(L237=3,15.48,IF(L237=4,9,IF(L237=5,8.25,IF(L237=6,7.5,IF(L237=7,6.75,IF(L237=8,6,0))))))))+IF(L237&lt;=8,0,IF(L237&lt;=16,5,0))-IF(L237&lt;=8,0,IF(L237&lt;=16,(L237-9)*0.1275,0)),0)+IF(F237="JčPČ",IF(L237=1,21.25,IF(L237=2,14.5,IF(L237=3,11.5,IF(L237=4,7,IF(L237=5,6.5,IF(L237=6,6,IF(L237=7,5.5,IF(L237=8,5,0))))))))+IF(L237&lt;=8,0,IF(L237&lt;=16,4,0))-IF(L237&lt;=8,0,IF(L237&lt;=16,(L237-9)*0.10625,0)),0)+IF(F237="JčEČ",IF(L237=1,17,IF(L237=2,13.02,IF(L237=3,10.32,IF(L237=4,6,IF(L237=5,5.5,IF(L237=6,5,IF(L237=7,4.5,IF(L237=8,4,0))))))))+IF(L237&lt;=8,0,IF(L237&lt;=16,3,0))-IF(L237&lt;=8,0,IF(L237&lt;=16,(L237-9)*0.085,0)),0)+IF(F237="NEAK",IF(L237=1,11.48,IF(L237=2,8.79,IF(L237=3,6.97,IF(L237=4,4.05,IF(L237=5,3.71,IF(L237=6,3.38,IF(L237=7,3.04,IF(L237=8,2.7,0))))))))+IF(L237&lt;=8,0,IF(L237&lt;=16,2,IF(L237&lt;=24,1.3,0)))-IF(L237&lt;=8,0,IF(L237&lt;=16,(L237-9)*0.0574,IF(L237&lt;=24,(L237-17)*0.0574,0))),0))*IF(L237&lt;4,1,IF(OR(F237="PČ",F237="PŽ",F237="PT"),IF(J237&lt;32,J237/32,1),1))* IF(L237&lt;4,1,IF(OR(F237="EČ",F237="EŽ",F237="JOŽ",F237="JPČ",F237="NEAK"),IF(J237&lt;24,J237/24,1),1))*IF(L237&lt;4,1,IF(OR(F237="PČneol",F237="JEČ",F237="JEOF",F237="JnPČ",F237="JnEČ",F237="JčPČ",F237="JčEČ"),IF(J237&lt;16,J237/16,1),1))*IF(L237&lt;4,1,IF(F237="EČneol",IF(J237&lt;8,J237/8,1),1))</f>
        <v>0</v>
      </c>
      <c r="O237" s="52">
        <f t="shared" si="74"/>
        <v>0</v>
      </c>
      <c r="P237" s="53">
        <f t="shared" si="76"/>
        <v>0</v>
      </c>
      <c r="Q237" s="54">
        <f t="shared" si="78"/>
        <v>0</v>
      </c>
      <c r="R237" s="55">
        <f>IF(Q237&lt;=30,O237+P237,O237+O237*0.3)*IF(G237=1,0.4,IF(G237=2,0.75,IF(G237="1 (kas 4 m. 1 k. nerengiamos)",0.52,1)))*IF(D237="olimpinė",1,IF(M237="Ne",0.5,1))*IF(D237="olimpinė",1,IF(J237&lt;8,0,1))*E237*IF(D237="olimpinė",1,IF(K237&lt;16,0,1))*IF(I237&lt;=1,1,1/I237)*IF(OR(A222="Lietuvos lengvosios atletikos federacija",A222="Lietuvos šaudymo sporto sąjunga"),1.01,1)*IF(OR(A222="Lietuvos dviračių sporto federacija",A222="Lietuvos biatlono federacija",A222=" Lietuvos nacionalinė slidinėjimo asociacija"),1.03,1)*IF(OR(A222="Lietuvos baidarių ir kanojų irklavimo federacija",A222="Lietuvos buriuotojų sąjunga",A222="Lietuvos irklavimo federacija"),1.04,1)*IF(OR(A222="Lietuvos aeroklubas",A222="Lietuvos automobilių sporto federacija",A222="Lietuvos motociklų sporto federacija",A222="Lietuvos motorlaivių federacija",A222="Lietuvos žirginio sporto federacija"),1.09,1)</f>
        <v>0</v>
      </c>
    </row>
    <row r="238" spans="1:18" ht="15" customHeight="1">
      <c r="A238" s="49">
        <v>15</v>
      </c>
      <c r="B238" s="49" t="s">
        <v>105</v>
      </c>
      <c r="C238" s="50" t="s">
        <v>106</v>
      </c>
      <c r="D238" s="49" t="s">
        <v>104</v>
      </c>
      <c r="E238" s="49">
        <v>1</v>
      </c>
      <c r="F238" s="49" t="s">
        <v>102</v>
      </c>
      <c r="G238" s="49">
        <v>1</v>
      </c>
      <c r="H238" s="49" t="s">
        <v>103</v>
      </c>
      <c r="I238" s="49"/>
      <c r="J238" s="49">
        <v>31</v>
      </c>
      <c r="K238" s="49">
        <v>23</v>
      </c>
      <c r="L238" s="49">
        <v>14</v>
      </c>
      <c r="M238" s="49" t="s">
        <v>108</v>
      </c>
      <c r="N238" s="51">
        <f t="shared" ref="N238" si="80">(IF(F238="OŽ",IF(L238=1,612,IF(L238=2,473.76,IF(L238=3,380.16,IF(L238=4,201.6,IF(L238=5,187.2,IF(L238=6,172.8,IF(L238=7,165,IF(L238=8,160,0))))))))+IF(L238&lt;=8,0,IF(L238&lt;=16,153,IF(L238&lt;=24,120,IF(L238&lt;=32,89,IF(L238&lt;=48,58,0)))))-IF(L238&lt;=8,0,IF(L238&lt;=16,(L238-9)*3.06,IF(L238&lt;=24,(L238-17)*3.06,IF(L238&lt;=32,(L238-25)*3.06,IF(L238&lt;=48,(L238-33)*3.06,0))))),0)+IF(F238="PČ",IF(L238=1,449,IF(L238=2,314.6,IF(L238=3,238,IF(L238=4,172,IF(L238=5,159,IF(L238=6,145,IF(L238=7,132,IF(L238=8,119,0))))))))+IF(L238&lt;=8,0,IF(L238&lt;=16,88,IF(L238&lt;=24,55,IF(L238&lt;=32,22,0))))-IF(L238&lt;=8,0,IF(L238&lt;=16,(L238-9)*2.245,IF(L238&lt;=24,(L238-17)*2.245,IF(L238&lt;=32,(L238-25)*2.245,0)))),0)+IF(F238="PČneol",IF(L238=1,85,IF(L238=2,64.61,IF(L238=3,50.76,IF(L238=4,16.25,IF(L238=5,15,IF(L238=6,13.75,IF(L238=7,12.5,IF(L238=8,11.25,0))))))))+IF(L238&lt;=8,0,IF(L238&lt;=16,9,0))-IF(L238&lt;=8,0,IF(L238&lt;=16,(L238-9)*0.425,0)),0)+IF(F238="PŽ",IF(L238=1,85,IF(L238=2,59.5,IF(L238=3,45,IF(L238=4,32.5,IF(L238=5,30,IF(L238=6,27.5,IF(L238=7,25,IF(L238=8,22.5,0))))))))+IF(L238&lt;=8,0,IF(L238&lt;=16,19,IF(L238&lt;=24,13,IF(L238&lt;=32,8,0))))-IF(L238&lt;=8,0,IF(L238&lt;=16,(L238-9)*0.425,IF(L238&lt;=24,(L238-17)*0.425,IF(L238&lt;=32,(L238-25)*0.425,0)))),0)+IF(F238="EČ",IF(L238=1,204,IF(L238=2,156.24,IF(L238=3,123.84,IF(L238=4,72,IF(L238=5,66,IF(L238=6,60,IF(L238=7,54,IF(L238=8,48,0))))))))+IF(L238&lt;=8,0,IF(L238&lt;=16,40,IF(L238&lt;=24,25,0)))-IF(L238&lt;=8,0,IF(L238&lt;=16,(L238-9)*1.02,IF(L238&lt;=24,(L238-17)*1.02,0))),0)+IF(F238="EČneol",IF(L238=1,68,IF(L238=2,51.69,IF(L238=3,40.61,IF(L238=4,13,IF(L238=5,12,IF(L238=6,11,IF(L238=7,10,IF(L238=8,9,0)))))))))+IF(F238="EŽ",IF(L238=1,68,IF(L238=2,47.6,IF(L238=3,36,IF(L238=4,18,IF(L238=5,16.5,IF(L238=6,15,IF(L238=7,13.5,IF(L238=8,12,0))))))))+IF(L238&lt;=8,0,IF(L238&lt;=16,10,IF(L238&lt;=24,6,0)))-IF(L238&lt;=8,0,IF(L238&lt;=16,(L238-9)*0.34,IF(L238&lt;=24,(L238-17)*0.34,0))),0)+IF(F238="PT",IF(L238=1,68,IF(L238=2,52.08,IF(L238=3,41.28,IF(L238=4,24,IF(L238=5,22,IF(L238=6,20,IF(L238=7,18,IF(L238=8,16,0))))))))+IF(L238&lt;=8,0,IF(L238&lt;=16,13,IF(L238&lt;=24,9,IF(L238&lt;=32,4,0))))-IF(L238&lt;=8,0,IF(L238&lt;=16,(L238-9)*0.34,IF(L238&lt;=24,(L238-17)*0.34,IF(L238&lt;=32,(L238-25)*0.34,0)))),0)+IF(F238="JOŽ",IF(L238=1,85,IF(L238=2,59.5,IF(L238=3,45,IF(L238=4,32.5,IF(L238=5,30,IF(L238=6,27.5,IF(L238=7,25,IF(L238=8,22.5,0))))))))+IF(L238&lt;=8,0,IF(L238&lt;=16,19,IF(L238&lt;=24,13,0)))-IF(L238&lt;=8,0,IF(L238&lt;=16,(L238-9)*0.425,IF(L238&lt;=24,(L238-17)*0.425,0))),0)+IF(F238="JPČ",IF(L238=1,68,IF(L238=2,47.6,IF(L238=3,36,IF(L238=4,26,IF(L238=5,24,IF(L238=6,22,IF(L238=7,20,IF(L238=8,18,0))))))))+IF(L238&lt;=8,0,IF(L238&lt;=16,13,IF(L238&lt;=24,9,0)))-IF(L238&lt;=8,0,IF(L238&lt;=16,(L238-9)*0.34,IF(L238&lt;=24,(L238-17)*0.34,0))),0)+IF(F238="JEČ",IF(L238=1,34,IF(L238=2,26.04,IF(L238=3,20.6,IF(L238=4,12,IF(L238=5,11,IF(L238=6,10,IF(L238=7,9,IF(L238=8,8,0))))))))+IF(L238&lt;=8,0,IF(L238&lt;=16,6,0))-IF(L238&lt;=8,0,IF(L238&lt;=16,(L238-9)*0.17,0)),0)+IF(F238="JEOF",IF(L238=1,34,IF(L238=2,26.04,IF(L238=3,20.6,IF(L238=4,12,IF(L238=5,11,IF(L238=6,10,IF(L238=7,9,IF(L238=8,8,0))))))))+IF(L238&lt;=8,0,IF(L238&lt;=16,6,0))-IF(L238&lt;=8,0,IF(L238&lt;=16,(L238-9)*0.17,0)),0)+IF(F238="JnPČ",IF(L238=1,51,IF(L238=2,35.7,IF(L238=3,27,IF(L238=4,19.5,IF(L238=5,18,IF(L238=6,16.5,IF(L238=7,15,IF(L238=8,13.5,0))))))))+IF(L238&lt;=8,0,IF(L238&lt;=16,10,0))-IF(L238&lt;=8,0,IF(L238&lt;=16,(L238-9)*0.255,0)),0)+IF(F238="JnEČ",IF(L238=1,25.5,IF(L238=2,19.53,IF(L238=3,15.48,IF(L238=4,9,IF(L238=5,8.25,IF(L238=6,7.5,IF(L238=7,6.75,IF(L238=8,6,0))))))))+IF(L238&lt;=8,0,IF(L238&lt;=16,5,0))-IF(L238&lt;=8,0,IF(L238&lt;=16,(L238-9)*0.1275,0)),0)+IF(F238="JčPČ",IF(L238=1,21.25,IF(L238=2,14.5,IF(L238=3,11.5,IF(L238=4,7,IF(L238=5,6.5,IF(L238=6,6,IF(L238=7,5.5,IF(L238=8,5,0))))))))+IF(L238&lt;=8,0,IF(L238&lt;=16,4,0))-IF(L238&lt;=8,0,IF(L238&lt;=16,(L238-9)*0.10625,0)),0)+IF(F238="JčEČ",IF(L238=1,17,IF(L238=2,13.02,IF(L238=3,10.32,IF(L238=4,6,IF(L238=5,5.5,IF(L238=6,5,IF(L238=7,4.5,IF(L238=8,4,0))))))))+IF(L238&lt;=8,0,IF(L238&lt;=16,3,0))-IF(L238&lt;=8,0,IF(L238&lt;=16,(L238-9)*0.085,0)),0)+IF(F238="NEAK",IF(L238=1,11.48,IF(L238=2,8.79,IF(L238=3,6.97,IF(L238=4,4.05,IF(L238=5,3.71,IF(L238=6,3.38,IF(L238=7,3.04,IF(L238=8,2.7,0))))))))+IF(L238&lt;=8,0,IF(L238&lt;=16,2,IF(L238&lt;=24,1.3,0)))-IF(L238&lt;=8,0,IF(L238&lt;=16,(L238-9)*0.0574,IF(L238&lt;=24,(L238-17)*0.0574,0))),0))*IF(L238&lt;4,1,IF(OR(F238="PČ",F238="PŽ",F238="PT"),IF(J238&lt;32,J238/32,1),1))* IF(L238&lt;4,1,IF(OR(F238="EČ",F238="EŽ",F238="JOŽ",F238="JPČ",F238="NEAK"),IF(J238&lt;24,J238/24,1),1))*IF(L238&lt;4,1,IF(OR(F238="PČneol",F238="JEČ",F238="JEOF",F238="JnPČ",F238="JnEČ",F238="JčPČ",F238="JčEČ"),IF(J238&lt;16,J238/16,1),1))*IF(L238&lt;4,1,IF(F238="EČneol",IF(J238&lt;8,J238/8,1),1))</f>
        <v>34.9</v>
      </c>
      <c r="O238" s="52">
        <f t="shared" si="74"/>
        <v>34.9</v>
      </c>
      <c r="P238" s="53">
        <f t="shared" si="76"/>
        <v>6.12</v>
      </c>
      <c r="Q238" s="54">
        <f t="shared" si="78"/>
        <v>17.535816618911177</v>
      </c>
      <c r="R238" s="55">
        <f>IF(Q238&lt;=30,O238+P238,O238+O238*0.3)*IF(G238=1,0.4,IF(G238=2,0.75,IF(G238="1 (kas 4 m. 1 k. nerengiamos)",0.52,1)))*IF(D238="olimpinė",1,IF(M238="Ne",0.5,1))*IF(D238="olimpinė",1,IF(J238&lt;8,0,1))*E238*IF(D238="olimpinė",1,IF(K238&lt;16,0,1))*IF(I238&lt;=1,1,1/I238)*IF(OR(A223="Lietuvos lengvosios atletikos federacija",A223="Lietuvos šaudymo sporto sąjunga"),1.01,1)*IF(OR(A223="Lietuvos dviračių sporto federacija",A223="Lietuvos biatlono federacija",A223=" Lietuvos nacionalinė slidinėjimo asociacija"),1.03,1)*IF(OR(A223="Lietuvos baidarių ir kanojų irklavimo federacija",A223="Lietuvos buriuotojų sąjunga",A223="Lietuvos irklavimo federacija"),1.04,1)*IF(OR(A223="Lietuvos aeroklubas",A223="Lietuvos automobilių sporto federacija",A223="Lietuvos motociklų sporto federacija",A223="Lietuvos motorlaivių federacija",A223="Lietuvos žirginio sporto federacija"),1.09,1)</f>
        <v>16.407999999999998</v>
      </c>
    </row>
    <row r="239" spans="1:18" ht="15" customHeight="1">
      <c r="A239" s="102" t="s">
        <v>3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4"/>
      <c r="R239" s="55">
        <f>SUM(R224:R238)</f>
        <v>126.86080000000001</v>
      </c>
    </row>
    <row r="240" spans="1:18" ht="15" customHeight="1">
      <c r="A240" s="105" t="s">
        <v>175</v>
      </c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48"/>
    </row>
    <row r="241" spans="1:18" ht="15" customHeight="1">
      <c r="A241" s="105" t="s">
        <v>1</v>
      </c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48"/>
    </row>
    <row r="242" spans="1:18" ht="15" customHeight="1">
      <c r="A242" s="105" t="s">
        <v>177</v>
      </c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48"/>
    </row>
    <row r="243" spans="1:18" ht="15" customHeight="1">
      <c r="A243" s="49">
        <v>1</v>
      </c>
      <c r="B243" s="49" t="s">
        <v>127</v>
      </c>
      <c r="C243" s="50" t="s">
        <v>100</v>
      </c>
      <c r="D243" s="49" t="s">
        <v>104</v>
      </c>
      <c r="E243" s="49">
        <v>1</v>
      </c>
      <c r="F243" s="49" t="s">
        <v>176</v>
      </c>
      <c r="G243" s="49">
        <v>4</v>
      </c>
      <c r="H243" s="49" t="s">
        <v>103</v>
      </c>
      <c r="I243" s="49"/>
      <c r="J243" s="49">
        <v>18</v>
      </c>
      <c r="K243" s="49">
        <v>15</v>
      </c>
      <c r="L243" s="49">
        <v>3</v>
      </c>
      <c r="M243" s="49" t="s">
        <v>108</v>
      </c>
      <c r="N243" s="51">
        <f>(IF(F243="OŽ",IF(L243=1,612,IF(L243=2,473.76,IF(L243=3,380.16,IF(L243=4,201.6,IF(L243=5,187.2,IF(L243=6,172.8,IF(L243=7,165,IF(L243=8,160,0))))))))+IF(L243&lt;=8,0,IF(L243&lt;=16,153,IF(L243&lt;=24,120,IF(L243&lt;=32,89,IF(L243&lt;=48,58,0)))))-IF(L243&lt;=8,0,IF(L243&lt;=16,(L243-9)*3.06,IF(L243&lt;=24,(L243-17)*3.06,IF(L243&lt;=32,(L243-25)*3.06,IF(L243&lt;=48,(L243-33)*3.06,0))))),0)+IF(F243="PČ",IF(L243=1,449,IF(L243=2,314.6,IF(L243=3,238,IF(L243=4,172,IF(L243=5,159,IF(L243=6,145,IF(L243=7,132,IF(L243=8,119,0))))))))+IF(L243&lt;=8,0,IF(L243&lt;=16,88,IF(L243&lt;=24,55,IF(L243&lt;=32,22,0))))-IF(L243&lt;=8,0,IF(L243&lt;=16,(L243-9)*2.245,IF(L243&lt;=24,(L243-17)*2.245,IF(L243&lt;=32,(L243-25)*2.245,0)))),0)+IF(F243="PČneol",IF(L243=1,85,IF(L243=2,64.61,IF(L243=3,50.76,IF(L243=4,16.25,IF(L243=5,15,IF(L243=6,13.75,IF(L243=7,12.5,IF(L243=8,11.25,0))))))))+IF(L243&lt;=8,0,IF(L243&lt;=16,9,0))-IF(L243&lt;=8,0,IF(L243&lt;=16,(L243-9)*0.425,0)),0)+IF(F243="PŽ",IF(L243=1,85,IF(L243=2,59.5,IF(L243=3,45,IF(L243=4,32.5,IF(L243=5,30,IF(L243=6,27.5,IF(L243=7,25,IF(L243=8,22.5,0))))))))+IF(L243&lt;=8,0,IF(L243&lt;=16,19,IF(L243&lt;=24,13,IF(L243&lt;=32,8,0))))-IF(L243&lt;=8,0,IF(L243&lt;=16,(L243-9)*0.425,IF(L243&lt;=24,(L243-17)*0.425,IF(L243&lt;=32,(L243-25)*0.425,0)))),0)+IF(F243="EČ",IF(L243=1,204,IF(L243=2,156.24,IF(L243=3,123.84,IF(L243=4,72,IF(L243=5,66,IF(L243=6,60,IF(L243=7,54,IF(L243=8,48,0))))))))+IF(L243&lt;=8,0,IF(L243&lt;=16,40,IF(L243&lt;=24,25,0)))-IF(L243&lt;=8,0,IF(L243&lt;=16,(L243-9)*1.02,IF(L243&lt;=24,(L243-17)*1.02,0))),0)+IF(F243="EČneol",IF(L243=1,68,IF(L243=2,51.69,IF(L243=3,40.61,IF(L243=4,13,IF(L243=5,12,IF(L243=6,11,IF(L243=7,10,IF(L243=8,9,0)))))))))+IF(F243="EŽ",IF(L243=1,68,IF(L243=2,47.6,IF(L243=3,36,IF(L243=4,18,IF(L243=5,16.5,IF(L243=6,15,IF(L243=7,13.5,IF(L243=8,12,0))))))))+IF(L243&lt;=8,0,IF(L243&lt;=16,10,IF(L243&lt;=24,6,0)))-IF(L243&lt;=8,0,IF(L243&lt;=16,(L243-9)*0.34,IF(L243&lt;=24,(L243-17)*0.34,0))),0)+IF(F243="PT",IF(L243=1,68,IF(L243=2,52.08,IF(L243=3,41.28,IF(L243=4,24,IF(L243=5,22,IF(L243=6,20,IF(L243=7,18,IF(L243=8,16,0))))))))+IF(L243&lt;=8,0,IF(L243&lt;=16,13,IF(L243&lt;=24,9,IF(L243&lt;=32,4,0))))-IF(L243&lt;=8,0,IF(L243&lt;=16,(L243-9)*0.34,IF(L243&lt;=24,(L243-17)*0.34,IF(L243&lt;=32,(L243-25)*0.34,0)))),0)+IF(F243="JOŽ",IF(L243=1,85,IF(L243=2,59.5,IF(L243=3,45,IF(L243=4,32.5,IF(L243=5,30,IF(L243=6,27.5,IF(L243=7,25,IF(L243=8,22.5,0))))))))+IF(L243&lt;=8,0,IF(L243&lt;=16,19,IF(L243&lt;=24,13,0)))-IF(L243&lt;=8,0,IF(L243&lt;=16,(L243-9)*0.425,IF(L243&lt;=24,(L243-17)*0.425,0))),0)+IF(F243="JPČ",IF(L243=1,68,IF(L243=2,47.6,IF(L243=3,36,IF(L243=4,26,IF(L243=5,24,IF(L243=6,22,IF(L243=7,20,IF(L243=8,18,0))))))))+IF(L243&lt;=8,0,IF(L243&lt;=16,13,IF(L243&lt;=24,9,0)))-IF(L243&lt;=8,0,IF(L243&lt;=16,(L243-9)*0.34,IF(L243&lt;=24,(L243-17)*0.34,0))),0)+IF(F243="JEČ",IF(L243=1,34,IF(L243=2,26.04,IF(L243=3,20.6,IF(L243=4,12,IF(L243=5,11,IF(L243=6,10,IF(L243=7,9,IF(L243=8,8,0))))))))+IF(L243&lt;=8,0,IF(L243&lt;=16,6,0))-IF(L243&lt;=8,0,IF(L243&lt;=16,(L243-9)*0.17,0)),0)+IF(F243="JEOF",IF(L243=1,34,IF(L243=2,26.04,IF(L243=3,20.6,IF(L243=4,12,IF(L243=5,11,IF(L243=6,10,IF(L243=7,9,IF(L243=8,8,0))))))))+IF(L243&lt;=8,0,IF(L243&lt;=16,6,0))-IF(L243&lt;=8,0,IF(L243&lt;=16,(L243-9)*0.17,0)),0)+IF(F243="JnPČ",IF(L243=1,51,IF(L243=2,35.7,IF(L243=3,27,IF(L243=4,19.5,IF(L243=5,18,IF(L243=6,16.5,IF(L243=7,15,IF(L243=8,13.5,0))))))))+IF(L243&lt;=8,0,IF(L243&lt;=16,10,0))-IF(L243&lt;=8,0,IF(L243&lt;=16,(L243-9)*0.255,0)),0)+IF(F243="JnEČ",IF(L243=1,25.5,IF(L243=2,19.53,IF(L243=3,15.48,IF(L243=4,9,IF(L243=5,8.25,IF(L243=6,7.5,IF(L243=7,6.75,IF(L243=8,6,0))))))))+IF(L243&lt;=8,0,IF(L243&lt;=16,5,0))-IF(L243&lt;=8,0,IF(L243&lt;=16,(L243-9)*0.1275,0)),0)+IF(F243="JčPČ",IF(L243=1,21.25,IF(L243=2,14.5,IF(L243=3,11.5,IF(L243=4,7,IF(L243=5,6.5,IF(L243=6,6,IF(L243=7,5.5,IF(L243=8,5,0))))))))+IF(L243&lt;=8,0,IF(L243&lt;=16,4,0))-IF(L243&lt;=8,0,IF(L243&lt;=16,(L243-9)*0.10625,0)),0)+IF(F243="JčEČ",IF(L243=1,17,IF(L243=2,13.02,IF(L243=3,10.32,IF(L243=4,6,IF(L243=5,5.5,IF(L243=6,5,IF(L243=7,4.5,IF(L243=8,4,0))))))))+IF(L243&lt;=8,0,IF(L243&lt;=16,3,0))-IF(L243&lt;=8,0,IF(L243&lt;=16,(L243-9)*0.085,0)),0)+IF(F243="NEAK",IF(L243=1,11.48,IF(L243=2,8.79,IF(L243=3,6.97,IF(L243=4,4.05,IF(L243=5,3.71,IF(L243=6,3.38,IF(L243=7,3.04,IF(L243=8,2.7,0))))))))+IF(L243&lt;=8,0,IF(L243&lt;=16,2,IF(L243&lt;=24,1.3,0)))-IF(L243&lt;=8,0,IF(L243&lt;=16,(L243-9)*0.0574,IF(L243&lt;=24,(L243-17)*0.0574,0))),0))*IF(L243&lt;4,1,IF(OR(F243="PČ",F243="PŽ",F243="PT"),IF(J243&lt;32,J243/32,1),1))* IF(L243&lt;4,1,IF(OR(F243="EČ",F243="EŽ",F243="JOŽ",F243="JPČ",F243="NEAK"),IF(J243&lt;24,J243/24,1),1))*IF(L243&lt;4,1,IF(OR(F243="PČneol",F243="JEČ",F243="JEOF",F243="JnPČ",F243="JnEČ",F243="JčPČ",F243="JčEČ"),IF(J243&lt;16,J243/16,1),1))*IF(L243&lt;4,1,IF(F243="EČneol",IF(J243&lt;8,J243/8,1),1))</f>
        <v>380.16</v>
      </c>
      <c r="O243" s="52">
        <f t="shared" ref="O243:O252" si="81">IF(F243="OŽ",N243,IF(H243="Ne",IF(J243*0.3&lt;=J243-L243,N243,0),IF(J243*0.1&lt;=J243-L243,N243,0)))</f>
        <v>380.16</v>
      </c>
      <c r="P243" s="53">
        <f>IF(O243=0,0,IF(F243="OŽ",IF(L243&gt;47,0,IF(J243&gt;47,(48-L243)*1.836,((48-L243)-(48-J243))*1.836)),0)+IF(F243="PČ",IF(L243&gt;31,0,IF(J243&gt;31,(32-L243)*1.347,((32-L243)-(32-J243))*1.347)),0)+ IF(F243="PČneol",IF(L243&gt;15,0,IF(J243&gt;15,(16-L243)*0.255,((16-L243)-(16-J243))*0.255)),0)+IF(F243="PŽ",IF(L243&gt;31,0,IF(J243&gt;31,(32-L243)*0.255,((32-L243)-(32-J243))*0.255)),0)+IF(F243="EČ",IF(L243&gt;23,0,IF(J243&gt;23,(24-L243)*0.612,((24-L243)-(24-J243))*0.612)),0)+IF(F243="EČneol",IF(L243&gt;7,0,IF(J243&gt;7,(8-L243)*0.204,((8-L243)-(8-J243))*0.204)),0)+IF(F243="EŽ",IF(L243&gt;23,0,IF(J243&gt;23,(24-L243)*0.204,((24-L243)-(24-J243))*0.204)),0)+IF(F243="PT",IF(L243&gt;31,0,IF(J243&gt;31,(32-L243)*0.204,((32-L243)-(32-J243))*0.204)),0)+IF(F243="JOŽ",IF(L243&gt;23,0,IF(J243&gt;23,(24-L243)*0.255,((24-L243)-(24-J243))*0.255)),0)+IF(F243="JPČ",IF(L243&gt;23,0,IF(J243&gt;23,(24-L243)*0.204,((24-L243)-(24-J243))*0.204)),0)+IF(F243="JEČ",IF(L243&gt;15,0,IF(J243&gt;15,(16-L243)*0.102,((16-L243)-(16-J243))*0.102)),0)+IF(F243="JEOF",IF(L243&gt;15,0,IF(J243&gt;15,(16-L243)*0.102,((16-L243)-(16-J243))*0.102)),0)+IF(F243="JnPČ",IF(L243&gt;15,0,IF(J243&gt;15,(16-L243)*0.153,((16-L243)-(16-J243))*0.153)),0)+IF(F243="JnEČ",IF(L243&gt;15,0,IF(J243&gt;15,(16-L243)*0.0765,((16-L243)-(16-J243))*0.0765)),0)+IF(F243="JčPČ",IF(L243&gt;15,0,IF(J243&gt;15,(16-L243)*0.06375,((16-L243)-(16-J243))*0.06375)),0)+IF(F243="JčEČ",IF(L243&gt;15,0,IF(J243&gt;15,(16-L243)*0.051,((16-L243)-(16-J243))*0.051)),0)+IF(F243="NEAK",IF(L243&gt;23,0,IF(J243&gt;23,(24-L243)*0.03444,((24-L243)-(24-J243))*0.03444)),0))</f>
        <v>27.540000000000003</v>
      </c>
      <c r="Q243" s="54">
        <f>IF(ISERROR(P243*100/N243),0,(P243*100/N243))</f>
        <v>7.2443181818181825</v>
      </c>
      <c r="R243" s="55">
        <f t="shared" ref="R243:R249" si="82">IF(Q243&lt;=30,O243+P243,O243+O243*0.3)*IF(G243=1,0.4,IF(G243=2,0.75,IF(G243="1 (kas 4 m. 1 k. nerengiamos)",0.52,1)))*IF(D243="olimpinė",1,IF(M243="Ne",0.5,1))*IF(D243="olimpinė",1,IF(J243&lt;8,0,1))*E243*IF(D243="olimpinė",1,IF(K243&lt;16,0,1))*IF(I243&lt;=1,1,1/I243)*IF(OR(A16="Lietuvos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407.70000000000005</v>
      </c>
    </row>
    <row r="244" spans="1:18" ht="15" hidden="1" customHeight="1">
      <c r="A244" s="49">
        <v>2</v>
      </c>
      <c r="B244" s="49"/>
      <c r="C244" s="50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51">
        <f t="shared" ref="N244:N250" si="83">(IF(F244="OŽ",IF(L244=1,612,IF(L244=2,473.76,IF(L244=3,380.16,IF(L244=4,201.6,IF(L244=5,187.2,IF(L244=6,172.8,IF(L244=7,165,IF(L244=8,160,0))))))))+IF(L244&lt;=8,0,IF(L244&lt;=16,153,IF(L244&lt;=24,120,IF(L244&lt;=32,89,IF(L244&lt;=48,58,0)))))-IF(L244&lt;=8,0,IF(L244&lt;=16,(L244-9)*3.06,IF(L244&lt;=24,(L244-17)*3.06,IF(L244&lt;=32,(L244-25)*3.06,IF(L244&lt;=48,(L244-33)*3.06,0))))),0)+IF(F244="PČ",IF(L244=1,449,IF(L244=2,314.6,IF(L244=3,238,IF(L244=4,172,IF(L244=5,159,IF(L244=6,145,IF(L244=7,132,IF(L244=8,119,0))))))))+IF(L244&lt;=8,0,IF(L244&lt;=16,88,IF(L244&lt;=24,55,IF(L244&lt;=32,22,0))))-IF(L244&lt;=8,0,IF(L244&lt;=16,(L244-9)*2.245,IF(L244&lt;=24,(L244-17)*2.245,IF(L244&lt;=32,(L244-25)*2.245,0)))),0)+IF(F244="PČneol",IF(L244=1,85,IF(L244=2,64.61,IF(L244=3,50.76,IF(L244=4,16.25,IF(L244=5,15,IF(L244=6,13.75,IF(L244=7,12.5,IF(L244=8,11.25,0))))))))+IF(L244&lt;=8,0,IF(L244&lt;=16,9,0))-IF(L244&lt;=8,0,IF(L244&lt;=16,(L244-9)*0.425,0)),0)+IF(F244="PŽ",IF(L244=1,85,IF(L244=2,59.5,IF(L244=3,45,IF(L244=4,32.5,IF(L244=5,30,IF(L244=6,27.5,IF(L244=7,25,IF(L244=8,22.5,0))))))))+IF(L244&lt;=8,0,IF(L244&lt;=16,19,IF(L244&lt;=24,13,IF(L244&lt;=32,8,0))))-IF(L244&lt;=8,0,IF(L244&lt;=16,(L244-9)*0.425,IF(L244&lt;=24,(L244-17)*0.425,IF(L244&lt;=32,(L244-25)*0.425,0)))),0)+IF(F244="EČ",IF(L244=1,204,IF(L244=2,156.24,IF(L244=3,123.84,IF(L244=4,72,IF(L244=5,66,IF(L244=6,60,IF(L244=7,54,IF(L244=8,48,0))))))))+IF(L244&lt;=8,0,IF(L244&lt;=16,40,IF(L244&lt;=24,25,0)))-IF(L244&lt;=8,0,IF(L244&lt;=16,(L244-9)*1.02,IF(L244&lt;=24,(L244-17)*1.02,0))),0)+IF(F244="EČneol",IF(L244=1,68,IF(L244=2,51.69,IF(L244=3,40.61,IF(L244=4,13,IF(L244=5,12,IF(L244=6,11,IF(L244=7,10,IF(L244=8,9,0)))))))))+IF(F244="EŽ",IF(L244=1,68,IF(L244=2,47.6,IF(L244=3,36,IF(L244=4,18,IF(L244=5,16.5,IF(L244=6,15,IF(L244=7,13.5,IF(L244=8,12,0))))))))+IF(L244&lt;=8,0,IF(L244&lt;=16,10,IF(L244&lt;=24,6,0)))-IF(L244&lt;=8,0,IF(L244&lt;=16,(L244-9)*0.34,IF(L244&lt;=24,(L244-17)*0.34,0))),0)+IF(F244="PT",IF(L244=1,68,IF(L244=2,52.08,IF(L244=3,41.28,IF(L244=4,24,IF(L244=5,22,IF(L244=6,20,IF(L244=7,18,IF(L244=8,16,0))))))))+IF(L244&lt;=8,0,IF(L244&lt;=16,13,IF(L244&lt;=24,9,IF(L244&lt;=32,4,0))))-IF(L244&lt;=8,0,IF(L244&lt;=16,(L244-9)*0.34,IF(L244&lt;=24,(L244-17)*0.34,IF(L244&lt;=32,(L244-25)*0.34,0)))),0)+IF(F244="JOŽ",IF(L244=1,85,IF(L244=2,59.5,IF(L244=3,45,IF(L244=4,32.5,IF(L244=5,30,IF(L244=6,27.5,IF(L244=7,25,IF(L244=8,22.5,0))))))))+IF(L244&lt;=8,0,IF(L244&lt;=16,19,IF(L244&lt;=24,13,0)))-IF(L244&lt;=8,0,IF(L244&lt;=16,(L244-9)*0.425,IF(L244&lt;=24,(L244-17)*0.425,0))),0)+IF(F244="JPČ",IF(L244=1,68,IF(L244=2,47.6,IF(L244=3,36,IF(L244=4,26,IF(L244=5,24,IF(L244=6,22,IF(L244=7,20,IF(L244=8,18,0))))))))+IF(L244&lt;=8,0,IF(L244&lt;=16,13,IF(L244&lt;=24,9,0)))-IF(L244&lt;=8,0,IF(L244&lt;=16,(L244-9)*0.34,IF(L244&lt;=24,(L244-17)*0.34,0))),0)+IF(F244="JEČ",IF(L244=1,34,IF(L244=2,26.04,IF(L244=3,20.6,IF(L244=4,12,IF(L244=5,11,IF(L244=6,10,IF(L244=7,9,IF(L244=8,8,0))))))))+IF(L244&lt;=8,0,IF(L244&lt;=16,6,0))-IF(L244&lt;=8,0,IF(L244&lt;=16,(L244-9)*0.17,0)),0)+IF(F244="JEOF",IF(L244=1,34,IF(L244=2,26.04,IF(L244=3,20.6,IF(L244=4,12,IF(L244=5,11,IF(L244=6,10,IF(L244=7,9,IF(L244=8,8,0))))))))+IF(L244&lt;=8,0,IF(L244&lt;=16,6,0))-IF(L244&lt;=8,0,IF(L244&lt;=16,(L244-9)*0.17,0)),0)+IF(F244="JnPČ",IF(L244=1,51,IF(L244=2,35.7,IF(L244=3,27,IF(L244=4,19.5,IF(L244=5,18,IF(L244=6,16.5,IF(L244=7,15,IF(L244=8,13.5,0))))))))+IF(L244&lt;=8,0,IF(L244&lt;=16,10,0))-IF(L244&lt;=8,0,IF(L244&lt;=16,(L244-9)*0.255,0)),0)+IF(F244="JnEČ",IF(L244=1,25.5,IF(L244=2,19.53,IF(L244=3,15.48,IF(L244=4,9,IF(L244=5,8.25,IF(L244=6,7.5,IF(L244=7,6.75,IF(L244=8,6,0))))))))+IF(L244&lt;=8,0,IF(L244&lt;=16,5,0))-IF(L244&lt;=8,0,IF(L244&lt;=16,(L244-9)*0.1275,0)),0)+IF(F244="JčPČ",IF(L244=1,21.25,IF(L244=2,14.5,IF(L244=3,11.5,IF(L244=4,7,IF(L244=5,6.5,IF(L244=6,6,IF(L244=7,5.5,IF(L244=8,5,0))))))))+IF(L244&lt;=8,0,IF(L244&lt;=16,4,0))-IF(L244&lt;=8,0,IF(L244&lt;=16,(L244-9)*0.10625,0)),0)+IF(F244="JčEČ",IF(L244=1,17,IF(L244=2,13.02,IF(L244=3,10.32,IF(L244=4,6,IF(L244=5,5.5,IF(L244=6,5,IF(L244=7,4.5,IF(L244=8,4,0))))))))+IF(L244&lt;=8,0,IF(L244&lt;=16,3,0))-IF(L244&lt;=8,0,IF(L244&lt;=16,(L244-9)*0.085,0)),0)+IF(F244="NEAK",IF(L244=1,11.48,IF(L244=2,8.79,IF(L244=3,6.97,IF(L244=4,4.05,IF(L244=5,3.71,IF(L244=6,3.38,IF(L244=7,3.04,IF(L244=8,2.7,0))))))))+IF(L244&lt;=8,0,IF(L244&lt;=16,2,IF(L244&lt;=24,1.3,0)))-IF(L244&lt;=8,0,IF(L244&lt;=16,(L244-9)*0.0574,IF(L244&lt;=24,(L244-17)*0.0574,0))),0))*IF(L244&lt;4,1,IF(OR(F244="PČ",F244="PŽ",F244="PT"),IF(J244&lt;32,J244/32,1),1))* IF(L244&lt;4,1,IF(OR(F244="EČ",F244="EŽ",F244="JOŽ",F244="JPČ",F244="NEAK"),IF(J244&lt;24,J244/24,1),1))*IF(L244&lt;4,1,IF(OR(F244="PČneol",F244="JEČ",F244="JEOF",F244="JnPČ",F244="JnEČ",F244="JčPČ",F244="JčEČ"),IF(J244&lt;16,J244/16,1),1))*IF(L244&lt;4,1,IF(F244="EČneol",IF(J244&lt;8,J244/8,1),1))</f>
        <v>0</v>
      </c>
      <c r="O244" s="52">
        <f t="shared" si="81"/>
        <v>0</v>
      </c>
      <c r="P244" s="53">
        <f t="shared" ref="P244:P252" si="84">IF(O244=0,0,IF(F244="OŽ",IF(L244&gt;47,0,IF(J244&gt;47,(48-L244)*1.836,((48-L244)-(48-J244))*1.836)),0)+IF(F244="PČ",IF(L244&gt;31,0,IF(J244&gt;31,(32-L244)*1.347,((32-L244)-(32-J244))*1.347)),0)+ IF(F244="PČneol",IF(L244&gt;15,0,IF(J244&gt;15,(16-L244)*0.255,((16-L244)-(16-J244))*0.255)),0)+IF(F244="PŽ",IF(L244&gt;31,0,IF(J244&gt;31,(32-L244)*0.255,((32-L244)-(32-J244))*0.255)),0)+IF(F244="EČ",IF(L244&gt;23,0,IF(J244&gt;23,(24-L244)*0.612,((24-L244)-(24-J244))*0.612)),0)+IF(F244="EČneol",IF(L244&gt;7,0,IF(J244&gt;7,(8-L244)*0.204,((8-L244)-(8-J244))*0.204)),0)+IF(F244="EŽ",IF(L244&gt;23,0,IF(J244&gt;23,(24-L244)*0.204,((24-L244)-(24-J244))*0.204)),0)+IF(F244="PT",IF(L244&gt;31,0,IF(J244&gt;31,(32-L244)*0.204,((32-L244)-(32-J244))*0.204)),0)+IF(F244="JOŽ",IF(L244&gt;23,0,IF(J244&gt;23,(24-L244)*0.255,((24-L244)-(24-J244))*0.255)),0)+IF(F244="JPČ",IF(L244&gt;23,0,IF(J244&gt;23,(24-L244)*0.204,((24-L244)-(24-J244))*0.204)),0)+IF(F244="JEČ",IF(L244&gt;15,0,IF(J244&gt;15,(16-L244)*0.102,((16-L244)-(16-J244))*0.102)),0)+IF(F244="JEOF",IF(L244&gt;15,0,IF(J244&gt;15,(16-L244)*0.102,((16-L244)-(16-J244))*0.102)),0)+IF(F244="JnPČ",IF(L244&gt;15,0,IF(J244&gt;15,(16-L244)*0.153,((16-L244)-(16-J244))*0.153)),0)+IF(F244="JnEČ",IF(L244&gt;15,0,IF(J244&gt;15,(16-L244)*0.0765,((16-L244)-(16-J244))*0.0765)),0)+IF(F244="JčPČ",IF(L244&gt;15,0,IF(J244&gt;15,(16-L244)*0.06375,((16-L244)-(16-J244))*0.06375)),0)+IF(F244="JčEČ",IF(L244&gt;15,0,IF(J244&gt;15,(16-L244)*0.051,((16-L244)-(16-J244))*0.051)),0)+IF(F244="NEAK",IF(L244&gt;23,0,IF(J244&gt;23,(24-L244)*0.03444,((24-L244)-(24-J244))*0.03444)),0))</f>
        <v>0</v>
      </c>
      <c r="Q244" s="54">
        <f t="shared" ref="Q244" si="85">IF(ISERROR(P244*100/N244),0,(P244*100/N244))</f>
        <v>0</v>
      </c>
      <c r="R244" s="55">
        <f t="shared" si="82"/>
        <v>0</v>
      </c>
    </row>
    <row r="245" spans="1:18" ht="15" hidden="1" customHeight="1">
      <c r="A245" s="49">
        <v>3</v>
      </c>
      <c r="B245" s="49"/>
      <c r="C245" s="50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51">
        <f t="shared" si="83"/>
        <v>0</v>
      </c>
      <c r="O245" s="52">
        <f t="shared" si="81"/>
        <v>0</v>
      </c>
      <c r="P245" s="53">
        <f t="shared" si="84"/>
        <v>0</v>
      </c>
      <c r="Q245" s="54">
        <f>IF(ISERROR(P245*100/N245),0,(P245*100/N245))</f>
        <v>0</v>
      </c>
      <c r="R245" s="55">
        <f t="shared" si="82"/>
        <v>0</v>
      </c>
    </row>
    <row r="246" spans="1:18" ht="15" hidden="1" customHeight="1">
      <c r="A246" s="49">
        <v>4</v>
      </c>
      <c r="B246" s="49"/>
      <c r="C246" s="50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51">
        <f t="shared" si="83"/>
        <v>0</v>
      </c>
      <c r="O246" s="52">
        <f t="shared" si="81"/>
        <v>0</v>
      </c>
      <c r="P246" s="53">
        <f t="shared" si="84"/>
        <v>0</v>
      </c>
      <c r="Q246" s="54">
        <f t="shared" ref="Q246:Q252" si="86">IF(ISERROR(P246*100/N246),0,(P246*100/N246))</f>
        <v>0</v>
      </c>
      <c r="R246" s="55">
        <f t="shared" si="82"/>
        <v>0</v>
      </c>
    </row>
    <row r="247" spans="1:18" ht="15" hidden="1" customHeight="1">
      <c r="A247" s="49">
        <v>5</v>
      </c>
      <c r="B247" s="49"/>
      <c r="C247" s="50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51">
        <f t="shared" si="83"/>
        <v>0</v>
      </c>
      <c r="O247" s="52">
        <f t="shared" si="81"/>
        <v>0</v>
      </c>
      <c r="P247" s="53">
        <f t="shared" si="84"/>
        <v>0</v>
      </c>
      <c r="Q247" s="54">
        <f t="shared" si="86"/>
        <v>0</v>
      </c>
      <c r="R247" s="55">
        <f t="shared" si="82"/>
        <v>0</v>
      </c>
    </row>
    <row r="248" spans="1:18" ht="15" hidden="1" customHeight="1">
      <c r="A248" s="49">
        <v>6</v>
      </c>
      <c r="B248" s="49"/>
      <c r="C248" s="50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51">
        <f t="shared" si="83"/>
        <v>0</v>
      </c>
      <c r="O248" s="52">
        <f t="shared" si="81"/>
        <v>0</v>
      </c>
      <c r="P248" s="53">
        <f t="shared" si="84"/>
        <v>0</v>
      </c>
      <c r="Q248" s="54">
        <f t="shared" si="86"/>
        <v>0</v>
      </c>
      <c r="R248" s="55">
        <f t="shared" si="82"/>
        <v>0</v>
      </c>
    </row>
    <row r="249" spans="1:18" ht="15" hidden="1" customHeight="1">
      <c r="A249" s="49">
        <v>7</v>
      </c>
      <c r="B249" s="49"/>
      <c r="C249" s="50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51">
        <f t="shared" si="83"/>
        <v>0</v>
      </c>
      <c r="O249" s="52">
        <f t="shared" si="81"/>
        <v>0</v>
      </c>
      <c r="P249" s="53">
        <f t="shared" si="84"/>
        <v>0</v>
      </c>
      <c r="Q249" s="54">
        <f t="shared" si="86"/>
        <v>0</v>
      </c>
      <c r="R249" s="55">
        <f t="shared" si="82"/>
        <v>0</v>
      </c>
    </row>
    <row r="250" spans="1:18" ht="15" hidden="1" customHeight="1">
      <c r="A250" s="49">
        <v>8</v>
      </c>
      <c r="B250" s="49"/>
      <c r="C250" s="50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51">
        <f t="shared" si="83"/>
        <v>0</v>
      </c>
      <c r="O250" s="52">
        <f t="shared" si="81"/>
        <v>0</v>
      </c>
      <c r="P250" s="53">
        <f t="shared" si="84"/>
        <v>0</v>
      </c>
      <c r="Q250" s="54">
        <f t="shared" si="86"/>
        <v>0</v>
      </c>
      <c r="R250" s="55">
        <f t="shared" ref="R250:R252" si="87">IF(Q250&lt;=30,O250+P250,O250+O250*0.3)*IF(G250=1,0.4,IF(G250=2,0.75,IF(G250="1 (kas 4 m. 1 k. nerengiamos)",0.52,1)))*IF(D250="olimpinė",1,IF(M250="Ne",0.5,1))*IF(D250="olimpinė",1,IF(J250&lt;8,0,1))*E250*IF(D250="olimpinė",1,IF(K250&lt;16,0,1))*IF(I250&lt;=1,1,1/I250)*IF(OR(A240="Lietuvos lengvosios atletikos federacija",A240="Lietuvos šaudymo sporto sąjunga"),1.01,1)*IF(OR(A240="Lietuvos dviračių sporto federacija",A240="Lietuvos biatlono federacija",A240=" Lietuvos nacionalinė slidinėjimo asociacija"),1.03,1)*IF(OR(A240="Lietuvos baidarių ir kanojų irklavimo federacija",A240="Lietuvos buriuotojų sąjunga",A240="Lietuvos irklavimo federacija"),1.04,1)*IF(OR(A240="Lietuvos aeroklubas",A240="Lietuvos automobilių sporto federacija",A240="Lietuvos motociklų sporto federacija",A240="Lietuvos motorlaivių federacija",A240="Lietuvos žirginio sporto federacija"),1.09,1)</f>
        <v>0</v>
      </c>
    </row>
    <row r="251" spans="1:18" ht="15" hidden="1" customHeight="1">
      <c r="A251" s="49">
        <v>9</v>
      </c>
      <c r="B251" s="49"/>
      <c r="C251" s="50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51">
        <f>(IF(F251="OŽ",IF(L251=1,612,IF(L251=2,473.76,IF(L251=3,380.16,IF(L251=4,201.6,IF(L251=5,187.2,IF(L251=6,172.8,IF(L251=7,165,IF(L251=8,160,0))))))))+IF(L251&lt;=8,0,IF(L251&lt;=16,153,IF(L251&lt;=24,120,IF(L251&lt;=32,89,IF(L251&lt;=48,58,0)))))-IF(L251&lt;=8,0,IF(L251&lt;=16,(L251-9)*3.06,IF(L251&lt;=24,(L251-17)*3.06,IF(L251&lt;=32,(L251-25)*3.06,IF(L251&lt;=48,(L251-33)*3.06,0))))),0)+IF(F251="PČ",IF(L251=1,449,IF(L251=2,314.6,IF(L251=3,238,IF(L251=4,172,IF(L251=5,159,IF(L251=6,145,IF(L251=7,132,IF(L251=8,119,0))))))))+IF(L251&lt;=8,0,IF(L251&lt;=16,88,IF(L251&lt;=24,55,IF(L251&lt;=32,22,0))))-IF(L251&lt;=8,0,IF(L251&lt;=16,(L251-9)*2.245,IF(L251&lt;=24,(L251-17)*2.245,IF(L251&lt;=32,(L251-25)*2.245,0)))),0)+IF(F251="PČneol",IF(L251=1,85,IF(L251=2,64.61,IF(L251=3,50.76,IF(L251=4,16.25,IF(L251=5,15,IF(L251=6,13.75,IF(L251=7,12.5,IF(L251=8,11.25,0))))))))+IF(L251&lt;=8,0,IF(L251&lt;=16,9,0))-IF(L251&lt;=8,0,IF(L251&lt;=16,(L251-9)*0.425,0)),0)+IF(F251="PŽ",IF(L251=1,85,IF(L251=2,59.5,IF(L251=3,45,IF(L251=4,32.5,IF(L251=5,30,IF(L251=6,27.5,IF(L251=7,25,IF(L251=8,22.5,0))))))))+IF(L251&lt;=8,0,IF(L251&lt;=16,19,IF(L251&lt;=24,13,IF(L251&lt;=32,8,0))))-IF(L251&lt;=8,0,IF(L251&lt;=16,(L251-9)*0.425,IF(L251&lt;=24,(L251-17)*0.425,IF(L251&lt;=32,(L251-25)*0.425,0)))),0)+IF(F251="EČ",IF(L251=1,204,IF(L251=2,156.24,IF(L251=3,123.84,IF(L251=4,72,IF(L251=5,66,IF(L251=6,60,IF(L251=7,54,IF(L251=8,48,0))))))))+IF(L251&lt;=8,0,IF(L251&lt;=16,40,IF(L251&lt;=24,25,0)))-IF(L251&lt;=8,0,IF(L251&lt;=16,(L251-9)*1.02,IF(L251&lt;=24,(L251-17)*1.02,0))),0)+IF(F251="EČneol",IF(L251=1,68,IF(L251=2,51.69,IF(L251=3,40.61,IF(L251=4,13,IF(L251=5,12,IF(L251=6,11,IF(L251=7,10,IF(L251=8,9,0)))))))))+IF(F251="EŽ",IF(L251=1,68,IF(L251=2,47.6,IF(L251=3,36,IF(L251=4,18,IF(L251=5,16.5,IF(L251=6,15,IF(L251=7,13.5,IF(L251=8,12,0))))))))+IF(L251&lt;=8,0,IF(L251&lt;=16,10,IF(L251&lt;=24,6,0)))-IF(L251&lt;=8,0,IF(L251&lt;=16,(L251-9)*0.34,IF(L251&lt;=24,(L251-17)*0.34,0))),0)+IF(F251="PT",IF(L251=1,68,IF(L251=2,52.08,IF(L251=3,41.28,IF(L251=4,24,IF(L251=5,22,IF(L251=6,20,IF(L251=7,18,IF(L251=8,16,0))))))))+IF(L251&lt;=8,0,IF(L251&lt;=16,13,IF(L251&lt;=24,9,IF(L251&lt;=32,4,0))))-IF(L251&lt;=8,0,IF(L251&lt;=16,(L251-9)*0.34,IF(L251&lt;=24,(L251-17)*0.34,IF(L251&lt;=32,(L251-25)*0.34,0)))),0)+IF(F251="JOŽ",IF(L251=1,85,IF(L251=2,59.5,IF(L251=3,45,IF(L251=4,32.5,IF(L251=5,30,IF(L251=6,27.5,IF(L251=7,25,IF(L251=8,22.5,0))))))))+IF(L251&lt;=8,0,IF(L251&lt;=16,19,IF(L251&lt;=24,13,0)))-IF(L251&lt;=8,0,IF(L251&lt;=16,(L251-9)*0.425,IF(L251&lt;=24,(L251-17)*0.425,0))),0)+IF(F251="JPČ",IF(L251=1,68,IF(L251=2,47.6,IF(L251=3,36,IF(L251=4,26,IF(L251=5,24,IF(L251=6,22,IF(L251=7,20,IF(L251=8,18,0))))))))+IF(L251&lt;=8,0,IF(L251&lt;=16,13,IF(L251&lt;=24,9,0)))-IF(L251&lt;=8,0,IF(L251&lt;=16,(L251-9)*0.34,IF(L251&lt;=24,(L251-17)*0.34,0))),0)+IF(F251="JEČ",IF(L251=1,34,IF(L251=2,26.04,IF(L251=3,20.6,IF(L251=4,12,IF(L251=5,11,IF(L251=6,10,IF(L251=7,9,IF(L251=8,8,0))))))))+IF(L251&lt;=8,0,IF(L251&lt;=16,6,0))-IF(L251&lt;=8,0,IF(L251&lt;=16,(L251-9)*0.17,0)),0)+IF(F251="JEOF",IF(L251=1,34,IF(L251=2,26.04,IF(L251=3,20.6,IF(L251=4,12,IF(L251=5,11,IF(L251=6,10,IF(L251=7,9,IF(L251=8,8,0))))))))+IF(L251&lt;=8,0,IF(L251&lt;=16,6,0))-IF(L251&lt;=8,0,IF(L251&lt;=16,(L251-9)*0.17,0)),0)+IF(F251="JnPČ",IF(L251=1,51,IF(L251=2,35.7,IF(L251=3,27,IF(L251=4,19.5,IF(L251=5,18,IF(L251=6,16.5,IF(L251=7,15,IF(L251=8,13.5,0))))))))+IF(L251&lt;=8,0,IF(L251&lt;=16,10,0))-IF(L251&lt;=8,0,IF(L251&lt;=16,(L251-9)*0.255,0)),0)+IF(F251="JnEČ",IF(L251=1,25.5,IF(L251=2,19.53,IF(L251=3,15.48,IF(L251=4,9,IF(L251=5,8.25,IF(L251=6,7.5,IF(L251=7,6.75,IF(L251=8,6,0))))))))+IF(L251&lt;=8,0,IF(L251&lt;=16,5,0))-IF(L251&lt;=8,0,IF(L251&lt;=16,(L251-9)*0.1275,0)),0)+IF(F251="JčPČ",IF(L251=1,21.25,IF(L251=2,14.5,IF(L251=3,11.5,IF(L251=4,7,IF(L251=5,6.5,IF(L251=6,6,IF(L251=7,5.5,IF(L251=8,5,0))))))))+IF(L251&lt;=8,0,IF(L251&lt;=16,4,0))-IF(L251&lt;=8,0,IF(L251&lt;=16,(L251-9)*0.10625,0)),0)+IF(F251="JčEČ",IF(L251=1,17,IF(L251=2,13.02,IF(L251=3,10.32,IF(L251=4,6,IF(L251=5,5.5,IF(L251=6,5,IF(L251=7,4.5,IF(L251=8,4,0))))))))+IF(L251&lt;=8,0,IF(L251&lt;=16,3,0))-IF(L251&lt;=8,0,IF(L251&lt;=16,(L251-9)*0.085,0)),0)+IF(F251="NEAK",IF(L251=1,11.48,IF(L251=2,8.79,IF(L251=3,6.97,IF(L251=4,4.05,IF(L251=5,3.71,IF(L251=6,3.38,IF(L251=7,3.04,IF(L251=8,2.7,0))))))))+IF(L251&lt;=8,0,IF(L251&lt;=16,2,IF(L251&lt;=24,1.3,0)))-IF(L251&lt;=8,0,IF(L251&lt;=16,(L251-9)*0.0574,IF(L251&lt;=24,(L251-17)*0.0574,0))),0))*IF(L251&lt;4,1,IF(OR(F251="PČ",F251="PŽ",F251="PT"),IF(J251&lt;32,J251/32,1),1))* IF(L251&lt;4,1,IF(OR(F251="EČ",F251="EŽ",F251="JOŽ",F251="JPČ",F251="NEAK"),IF(J251&lt;24,J251/24,1),1))*IF(L251&lt;4,1,IF(OR(F251="PČneol",F251="JEČ",F251="JEOF",F251="JnPČ",F251="JnEČ",F251="JčPČ",F251="JčEČ"),IF(J251&lt;16,J251/16,1),1))*IF(L251&lt;4,1,IF(F251="EČneol",IF(J251&lt;8,J251/8,1),1))</f>
        <v>0</v>
      </c>
      <c r="O251" s="52">
        <f t="shared" si="81"/>
        <v>0</v>
      </c>
      <c r="P251" s="53">
        <f t="shared" si="84"/>
        <v>0</v>
      </c>
      <c r="Q251" s="54">
        <f t="shared" si="86"/>
        <v>0</v>
      </c>
      <c r="R251" s="55">
        <f t="shared" si="87"/>
        <v>0</v>
      </c>
    </row>
    <row r="252" spans="1:18" ht="15" hidden="1" customHeight="1">
      <c r="A252" s="49">
        <v>10</v>
      </c>
      <c r="B252" s="49"/>
      <c r="C252" s="50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51">
        <f t="shared" ref="N252" si="88">(IF(F252="OŽ",IF(L252=1,612,IF(L252=2,473.76,IF(L252=3,380.16,IF(L252=4,201.6,IF(L252=5,187.2,IF(L252=6,172.8,IF(L252=7,165,IF(L252=8,160,0))))))))+IF(L252&lt;=8,0,IF(L252&lt;=16,153,IF(L252&lt;=24,120,IF(L252&lt;=32,89,IF(L252&lt;=48,58,0)))))-IF(L252&lt;=8,0,IF(L252&lt;=16,(L252-9)*3.06,IF(L252&lt;=24,(L252-17)*3.06,IF(L252&lt;=32,(L252-25)*3.06,IF(L252&lt;=48,(L252-33)*3.06,0))))),0)+IF(F252="PČ",IF(L252=1,449,IF(L252=2,314.6,IF(L252=3,238,IF(L252=4,172,IF(L252=5,159,IF(L252=6,145,IF(L252=7,132,IF(L252=8,119,0))))))))+IF(L252&lt;=8,0,IF(L252&lt;=16,88,IF(L252&lt;=24,55,IF(L252&lt;=32,22,0))))-IF(L252&lt;=8,0,IF(L252&lt;=16,(L252-9)*2.245,IF(L252&lt;=24,(L252-17)*2.245,IF(L252&lt;=32,(L252-25)*2.245,0)))),0)+IF(F252="PČneol",IF(L252=1,85,IF(L252=2,64.61,IF(L252=3,50.76,IF(L252=4,16.25,IF(L252=5,15,IF(L252=6,13.75,IF(L252=7,12.5,IF(L252=8,11.25,0))))))))+IF(L252&lt;=8,0,IF(L252&lt;=16,9,0))-IF(L252&lt;=8,0,IF(L252&lt;=16,(L252-9)*0.425,0)),0)+IF(F252="PŽ",IF(L252=1,85,IF(L252=2,59.5,IF(L252=3,45,IF(L252=4,32.5,IF(L252=5,30,IF(L252=6,27.5,IF(L252=7,25,IF(L252=8,22.5,0))))))))+IF(L252&lt;=8,0,IF(L252&lt;=16,19,IF(L252&lt;=24,13,IF(L252&lt;=32,8,0))))-IF(L252&lt;=8,0,IF(L252&lt;=16,(L252-9)*0.425,IF(L252&lt;=24,(L252-17)*0.425,IF(L252&lt;=32,(L252-25)*0.425,0)))),0)+IF(F252="EČ",IF(L252=1,204,IF(L252=2,156.24,IF(L252=3,123.84,IF(L252=4,72,IF(L252=5,66,IF(L252=6,60,IF(L252=7,54,IF(L252=8,48,0))))))))+IF(L252&lt;=8,0,IF(L252&lt;=16,40,IF(L252&lt;=24,25,0)))-IF(L252&lt;=8,0,IF(L252&lt;=16,(L252-9)*1.02,IF(L252&lt;=24,(L252-17)*1.02,0))),0)+IF(F252="EČneol",IF(L252=1,68,IF(L252=2,51.69,IF(L252=3,40.61,IF(L252=4,13,IF(L252=5,12,IF(L252=6,11,IF(L252=7,10,IF(L252=8,9,0)))))))))+IF(F252="EŽ",IF(L252=1,68,IF(L252=2,47.6,IF(L252=3,36,IF(L252=4,18,IF(L252=5,16.5,IF(L252=6,15,IF(L252=7,13.5,IF(L252=8,12,0))))))))+IF(L252&lt;=8,0,IF(L252&lt;=16,10,IF(L252&lt;=24,6,0)))-IF(L252&lt;=8,0,IF(L252&lt;=16,(L252-9)*0.34,IF(L252&lt;=24,(L252-17)*0.34,0))),0)+IF(F252="PT",IF(L252=1,68,IF(L252=2,52.08,IF(L252=3,41.28,IF(L252=4,24,IF(L252=5,22,IF(L252=6,20,IF(L252=7,18,IF(L252=8,16,0))))))))+IF(L252&lt;=8,0,IF(L252&lt;=16,13,IF(L252&lt;=24,9,IF(L252&lt;=32,4,0))))-IF(L252&lt;=8,0,IF(L252&lt;=16,(L252-9)*0.34,IF(L252&lt;=24,(L252-17)*0.34,IF(L252&lt;=32,(L252-25)*0.34,0)))),0)+IF(F252="JOŽ",IF(L252=1,85,IF(L252=2,59.5,IF(L252=3,45,IF(L252=4,32.5,IF(L252=5,30,IF(L252=6,27.5,IF(L252=7,25,IF(L252=8,22.5,0))))))))+IF(L252&lt;=8,0,IF(L252&lt;=16,19,IF(L252&lt;=24,13,0)))-IF(L252&lt;=8,0,IF(L252&lt;=16,(L252-9)*0.425,IF(L252&lt;=24,(L252-17)*0.425,0))),0)+IF(F252="JPČ",IF(L252=1,68,IF(L252=2,47.6,IF(L252=3,36,IF(L252=4,26,IF(L252=5,24,IF(L252=6,22,IF(L252=7,20,IF(L252=8,18,0))))))))+IF(L252&lt;=8,0,IF(L252&lt;=16,13,IF(L252&lt;=24,9,0)))-IF(L252&lt;=8,0,IF(L252&lt;=16,(L252-9)*0.34,IF(L252&lt;=24,(L252-17)*0.34,0))),0)+IF(F252="JEČ",IF(L252=1,34,IF(L252=2,26.04,IF(L252=3,20.6,IF(L252=4,12,IF(L252=5,11,IF(L252=6,10,IF(L252=7,9,IF(L252=8,8,0))))))))+IF(L252&lt;=8,0,IF(L252&lt;=16,6,0))-IF(L252&lt;=8,0,IF(L252&lt;=16,(L252-9)*0.17,0)),0)+IF(F252="JEOF",IF(L252=1,34,IF(L252=2,26.04,IF(L252=3,20.6,IF(L252=4,12,IF(L252=5,11,IF(L252=6,10,IF(L252=7,9,IF(L252=8,8,0))))))))+IF(L252&lt;=8,0,IF(L252&lt;=16,6,0))-IF(L252&lt;=8,0,IF(L252&lt;=16,(L252-9)*0.17,0)),0)+IF(F252="JnPČ",IF(L252=1,51,IF(L252=2,35.7,IF(L252=3,27,IF(L252=4,19.5,IF(L252=5,18,IF(L252=6,16.5,IF(L252=7,15,IF(L252=8,13.5,0))))))))+IF(L252&lt;=8,0,IF(L252&lt;=16,10,0))-IF(L252&lt;=8,0,IF(L252&lt;=16,(L252-9)*0.255,0)),0)+IF(F252="JnEČ",IF(L252=1,25.5,IF(L252=2,19.53,IF(L252=3,15.48,IF(L252=4,9,IF(L252=5,8.25,IF(L252=6,7.5,IF(L252=7,6.75,IF(L252=8,6,0))))))))+IF(L252&lt;=8,0,IF(L252&lt;=16,5,0))-IF(L252&lt;=8,0,IF(L252&lt;=16,(L252-9)*0.1275,0)),0)+IF(F252="JčPČ",IF(L252=1,21.25,IF(L252=2,14.5,IF(L252=3,11.5,IF(L252=4,7,IF(L252=5,6.5,IF(L252=6,6,IF(L252=7,5.5,IF(L252=8,5,0))))))))+IF(L252&lt;=8,0,IF(L252&lt;=16,4,0))-IF(L252&lt;=8,0,IF(L252&lt;=16,(L252-9)*0.10625,0)),0)+IF(F252="JčEČ",IF(L252=1,17,IF(L252=2,13.02,IF(L252=3,10.32,IF(L252=4,6,IF(L252=5,5.5,IF(L252=6,5,IF(L252=7,4.5,IF(L252=8,4,0))))))))+IF(L252&lt;=8,0,IF(L252&lt;=16,3,0))-IF(L252&lt;=8,0,IF(L252&lt;=16,(L252-9)*0.085,0)),0)+IF(F252="NEAK",IF(L252=1,11.48,IF(L252=2,8.79,IF(L252=3,6.97,IF(L252=4,4.05,IF(L252=5,3.71,IF(L252=6,3.38,IF(L252=7,3.04,IF(L252=8,2.7,0))))))))+IF(L252&lt;=8,0,IF(L252&lt;=16,2,IF(L252&lt;=24,1.3,0)))-IF(L252&lt;=8,0,IF(L252&lt;=16,(L252-9)*0.0574,IF(L252&lt;=24,(L252-17)*0.0574,0))),0))*IF(L252&lt;4,1,IF(OR(F252="PČ",F252="PŽ",F252="PT"),IF(J252&lt;32,J252/32,1),1))* IF(L252&lt;4,1,IF(OR(F252="EČ",F252="EŽ",F252="JOŽ",F252="JPČ",F252="NEAK"),IF(J252&lt;24,J252/24,1),1))*IF(L252&lt;4,1,IF(OR(F252="PČneol",F252="JEČ",F252="JEOF",F252="JnPČ",F252="JnEČ",F252="JčPČ",F252="JčEČ"),IF(J252&lt;16,J252/16,1),1))*IF(L252&lt;4,1,IF(F252="EČneol",IF(J252&lt;8,J252/8,1),1))</f>
        <v>0</v>
      </c>
      <c r="O252" s="52">
        <f t="shared" si="81"/>
        <v>0</v>
      </c>
      <c r="P252" s="53">
        <f t="shared" si="84"/>
        <v>0</v>
      </c>
      <c r="Q252" s="54">
        <f t="shared" si="86"/>
        <v>0</v>
      </c>
      <c r="R252" s="55">
        <f t="shared" si="87"/>
        <v>0</v>
      </c>
    </row>
    <row r="253" spans="1:18" ht="15" customHeight="1">
      <c r="A253" s="102" t="s">
        <v>3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4"/>
      <c r="R253" s="55">
        <f>SUM(R243:R252)</f>
        <v>407.70000000000005</v>
      </c>
    </row>
    <row r="254" spans="1:18" ht="15" customHeight="1">
      <c r="A254" s="105" t="s">
        <v>178</v>
      </c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48"/>
    </row>
    <row r="255" spans="1:18" ht="15" customHeight="1">
      <c r="A255" s="105" t="s">
        <v>1</v>
      </c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48"/>
    </row>
    <row r="256" spans="1:18" ht="15" customHeight="1">
      <c r="A256" s="105" t="s">
        <v>179</v>
      </c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48"/>
    </row>
    <row r="257" spans="1:18" ht="15" customHeight="1">
      <c r="A257" s="49">
        <v>1</v>
      </c>
      <c r="B257" s="49" t="s">
        <v>180</v>
      </c>
      <c r="C257" s="50" t="s">
        <v>115</v>
      </c>
      <c r="D257" s="49" t="s">
        <v>101</v>
      </c>
      <c r="E257" s="49">
        <v>1</v>
      </c>
      <c r="F257" s="49" t="s">
        <v>147</v>
      </c>
      <c r="G257" s="49">
        <v>1</v>
      </c>
      <c r="H257" s="49" t="s">
        <v>103</v>
      </c>
      <c r="I257" s="49"/>
      <c r="J257" s="49">
        <v>8</v>
      </c>
      <c r="K257" s="49">
        <v>7</v>
      </c>
      <c r="L257" s="49">
        <v>7</v>
      </c>
      <c r="M257" s="49" t="s">
        <v>108</v>
      </c>
      <c r="N257" s="51">
        <f>(IF(F257="OŽ",IF(L257=1,612,IF(L257=2,473.76,IF(L257=3,380.16,IF(L257=4,201.6,IF(L257=5,187.2,IF(L257=6,172.8,IF(L257=7,165,IF(L257=8,160,0))))))))+IF(L257&lt;=8,0,IF(L257&lt;=16,153,IF(L257&lt;=24,120,IF(L257&lt;=32,89,IF(L257&lt;=48,58,0)))))-IF(L257&lt;=8,0,IF(L257&lt;=16,(L257-9)*3.06,IF(L257&lt;=24,(L257-17)*3.06,IF(L257&lt;=32,(L257-25)*3.06,IF(L257&lt;=48,(L257-33)*3.06,0))))),0)+IF(F257="PČ",IF(L257=1,449,IF(L257=2,314.6,IF(L257=3,238,IF(L257=4,172,IF(L257=5,159,IF(L257=6,145,IF(L257=7,132,IF(L257=8,119,0))))))))+IF(L257&lt;=8,0,IF(L257&lt;=16,88,IF(L257&lt;=24,55,IF(L257&lt;=32,22,0))))-IF(L257&lt;=8,0,IF(L257&lt;=16,(L257-9)*2.245,IF(L257&lt;=24,(L257-17)*2.245,IF(L257&lt;=32,(L257-25)*2.245,0)))),0)+IF(F257="PČneol",IF(L257=1,85,IF(L257=2,64.61,IF(L257=3,50.76,IF(L257=4,16.25,IF(L257=5,15,IF(L257=6,13.75,IF(L257=7,12.5,IF(L257=8,11.25,0))))))))+IF(L257&lt;=8,0,IF(L257&lt;=16,9,0))-IF(L257&lt;=8,0,IF(L257&lt;=16,(L257-9)*0.425,0)),0)+IF(F257="PŽ",IF(L257=1,85,IF(L257=2,59.5,IF(L257=3,45,IF(L257=4,32.5,IF(L257=5,30,IF(L257=6,27.5,IF(L257=7,25,IF(L257=8,22.5,0))))))))+IF(L257&lt;=8,0,IF(L257&lt;=16,19,IF(L257&lt;=24,13,IF(L257&lt;=32,8,0))))-IF(L257&lt;=8,0,IF(L257&lt;=16,(L257-9)*0.425,IF(L257&lt;=24,(L257-17)*0.425,IF(L257&lt;=32,(L257-25)*0.425,0)))),0)+IF(F257="EČ",IF(L257=1,204,IF(L257=2,156.24,IF(L257=3,123.84,IF(L257=4,72,IF(L257=5,66,IF(L257=6,60,IF(L257=7,54,IF(L257=8,48,0))))))))+IF(L257&lt;=8,0,IF(L257&lt;=16,40,IF(L257&lt;=24,25,0)))-IF(L257&lt;=8,0,IF(L257&lt;=16,(L257-9)*1.02,IF(L257&lt;=24,(L257-17)*1.02,0))),0)+IF(F257="EČneol",IF(L257=1,68,IF(L257=2,51.69,IF(L257=3,40.61,IF(L257=4,13,IF(L257=5,12,IF(L257=6,11,IF(L257=7,10,IF(L257=8,9,0)))))))))+IF(F257="EŽ",IF(L257=1,68,IF(L257=2,47.6,IF(L257=3,36,IF(L257=4,18,IF(L257=5,16.5,IF(L257=6,15,IF(L257=7,13.5,IF(L257=8,12,0))))))))+IF(L257&lt;=8,0,IF(L257&lt;=16,10,IF(L257&lt;=24,6,0)))-IF(L257&lt;=8,0,IF(L257&lt;=16,(L257-9)*0.34,IF(L257&lt;=24,(L257-17)*0.34,0))),0)+IF(F257="PT",IF(L257=1,68,IF(L257=2,52.08,IF(L257=3,41.28,IF(L257=4,24,IF(L257=5,22,IF(L257=6,20,IF(L257=7,18,IF(L257=8,16,0))))))))+IF(L257&lt;=8,0,IF(L257&lt;=16,13,IF(L257&lt;=24,9,IF(L257&lt;=32,4,0))))-IF(L257&lt;=8,0,IF(L257&lt;=16,(L257-9)*0.34,IF(L257&lt;=24,(L257-17)*0.34,IF(L257&lt;=32,(L257-25)*0.34,0)))),0)+IF(F257="JOŽ",IF(L257=1,85,IF(L257=2,59.5,IF(L257=3,45,IF(L257=4,32.5,IF(L257=5,30,IF(L257=6,27.5,IF(L257=7,25,IF(L257=8,22.5,0))))))))+IF(L257&lt;=8,0,IF(L257&lt;=16,19,IF(L257&lt;=24,13,0)))-IF(L257&lt;=8,0,IF(L257&lt;=16,(L257-9)*0.425,IF(L257&lt;=24,(L257-17)*0.425,0))),0)+IF(F257="JPČ",IF(L257=1,68,IF(L257=2,47.6,IF(L257=3,36,IF(L257=4,26,IF(L257=5,24,IF(L257=6,22,IF(L257=7,20,IF(L257=8,18,0))))))))+IF(L257&lt;=8,0,IF(L257&lt;=16,13,IF(L257&lt;=24,9,0)))-IF(L257&lt;=8,0,IF(L257&lt;=16,(L257-9)*0.34,IF(L257&lt;=24,(L257-17)*0.34,0))),0)+IF(F257="JEČ",IF(L257=1,34,IF(L257=2,26.04,IF(L257=3,20.6,IF(L257=4,12,IF(L257=5,11,IF(L257=6,10,IF(L257=7,9,IF(L257=8,8,0))))))))+IF(L257&lt;=8,0,IF(L257&lt;=16,6,0))-IF(L257&lt;=8,0,IF(L257&lt;=16,(L257-9)*0.17,0)),0)+IF(F257="JEOF",IF(L257=1,34,IF(L257=2,26.04,IF(L257=3,20.6,IF(L257=4,12,IF(L257=5,11,IF(L257=6,10,IF(L257=7,9,IF(L257=8,8,0))))))))+IF(L257&lt;=8,0,IF(L257&lt;=16,6,0))-IF(L257&lt;=8,0,IF(L257&lt;=16,(L257-9)*0.17,0)),0)+IF(F257="JnPČ",IF(L257=1,51,IF(L257=2,35.7,IF(L257=3,27,IF(L257=4,19.5,IF(L257=5,18,IF(L257=6,16.5,IF(L257=7,15,IF(L257=8,13.5,0))))))))+IF(L257&lt;=8,0,IF(L257&lt;=16,10,0))-IF(L257&lt;=8,0,IF(L257&lt;=16,(L257-9)*0.255,0)),0)+IF(F257="JnEČ",IF(L257=1,25.5,IF(L257=2,19.53,IF(L257=3,15.48,IF(L257=4,9,IF(L257=5,8.25,IF(L257=6,7.5,IF(L257=7,6.75,IF(L257=8,6,0))))))))+IF(L257&lt;=8,0,IF(L257&lt;=16,5,0))-IF(L257&lt;=8,0,IF(L257&lt;=16,(L257-9)*0.1275,0)),0)+IF(F257="JčPČ",IF(L257=1,21.25,IF(L257=2,14.5,IF(L257=3,11.5,IF(L257=4,7,IF(L257=5,6.5,IF(L257=6,6,IF(L257=7,5.5,IF(L257=8,5,0))))))))+IF(L257&lt;=8,0,IF(L257&lt;=16,4,0))-IF(L257&lt;=8,0,IF(L257&lt;=16,(L257-9)*0.10625,0)),0)+IF(F257="JčEČ",IF(L257=1,17,IF(L257=2,13.02,IF(L257=3,10.32,IF(L257=4,6,IF(L257=5,5.5,IF(L257=6,5,IF(L257=7,4.5,IF(L257=8,4,0))))))))+IF(L257&lt;=8,0,IF(L257&lt;=16,3,0))-IF(L257&lt;=8,0,IF(L257&lt;=16,(L257-9)*0.085,0)),0)+IF(F257="NEAK",IF(L257=1,11.48,IF(L257=2,8.79,IF(L257=3,6.97,IF(L257=4,4.05,IF(L257=5,3.71,IF(L257=6,3.38,IF(L257=7,3.04,IF(L257=8,2.7,0))))))))+IF(L257&lt;=8,0,IF(L257&lt;=16,2,IF(L257&lt;=24,1.3,0)))-IF(L257&lt;=8,0,IF(L257&lt;=16,(L257-9)*0.0574,IF(L257&lt;=24,(L257-17)*0.0574,0))),0))*IF(L257&lt;4,1,IF(OR(F257="PČ",F257="PŽ",F257="PT"),IF(J257&lt;32,J257/32,1),1))* IF(L257&lt;4,1,IF(OR(F257="EČ",F257="EŽ",F257="JOŽ",F257="JPČ",F257="NEAK"),IF(J257&lt;24,J257/24,1),1))*IF(L257&lt;4,1,IF(OR(F257="PČneol",F257="JEČ",F257="JEOF",F257="JnPČ",F257="JnEČ",F257="JčPČ",F257="JčEČ"),IF(J257&lt;16,J257/16,1),1))*IF(L257&lt;4,1,IF(F257="EČneol",IF(J257&lt;8,J257/8,1),1))</f>
        <v>2.25</v>
      </c>
      <c r="O257" s="52">
        <f t="shared" ref="O257:O266" si="89">IF(F257="OŽ",N257,IF(H257="Ne",IF(J257*0.3&lt;=J257-L257,N257,0),IF(J257*0.1&lt;=J257-L257,N257,0)))</f>
        <v>0</v>
      </c>
      <c r="P257" s="53">
        <f>IF(O257=0,0,IF(F257="OŽ",IF(L257&gt;47,0,IF(J257&gt;47,(48-L257)*1.836,((48-L257)-(48-J257))*1.836)),0)+IF(F257="PČ",IF(L257&gt;31,0,IF(J257&gt;31,(32-L257)*1.347,((32-L257)-(32-J257))*1.347)),0)+ IF(F257="PČneol",IF(L257&gt;15,0,IF(J257&gt;15,(16-L257)*0.255,((16-L257)-(16-J257))*0.255)),0)+IF(F257="PŽ",IF(L257&gt;31,0,IF(J257&gt;31,(32-L257)*0.255,((32-L257)-(32-J257))*0.255)),0)+IF(F257="EČ",IF(L257&gt;23,0,IF(J257&gt;23,(24-L257)*0.612,((24-L257)-(24-J257))*0.612)),0)+IF(F257="EČneol",IF(L257&gt;7,0,IF(J257&gt;7,(8-L257)*0.204,((8-L257)-(8-J257))*0.204)),0)+IF(F257="EŽ",IF(L257&gt;23,0,IF(J257&gt;23,(24-L257)*0.204,((24-L257)-(24-J257))*0.204)),0)+IF(F257="PT",IF(L257&gt;31,0,IF(J257&gt;31,(32-L257)*0.204,((32-L257)-(32-J257))*0.204)),0)+IF(F257="JOŽ",IF(L257&gt;23,0,IF(J257&gt;23,(24-L257)*0.255,((24-L257)-(24-J257))*0.255)),0)+IF(F257="JPČ",IF(L257&gt;23,0,IF(J257&gt;23,(24-L257)*0.204,((24-L257)-(24-J257))*0.204)),0)+IF(F257="JEČ",IF(L257&gt;15,0,IF(J257&gt;15,(16-L257)*0.102,((16-L257)-(16-J257))*0.102)),0)+IF(F257="JEOF",IF(L257&gt;15,0,IF(J257&gt;15,(16-L257)*0.102,((16-L257)-(16-J257))*0.102)),0)+IF(F257="JnPČ",IF(L257&gt;15,0,IF(J257&gt;15,(16-L257)*0.153,((16-L257)-(16-J257))*0.153)),0)+IF(F257="JnEČ",IF(L257&gt;15,0,IF(J257&gt;15,(16-L257)*0.0765,((16-L257)-(16-J257))*0.0765)),0)+IF(F257="JčPČ",IF(L257&gt;15,0,IF(J257&gt;15,(16-L257)*0.06375,((16-L257)-(16-J257))*0.06375)),0)+IF(F257="JčEČ",IF(L257&gt;15,0,IF(J257&gt;15,(16-L257)*0.051,((16-L257)-(16-J257))*0.051)),0)+IF(F257="NEAK",IF(L257&gt;23,0,IF(J257&gt;23,(24-L257)*0.03444,((24-L257)-(24-J257))*0.03444)),0))</f>
        <v>0</v>
      </c>
      <c r="Q257" s="54">
        <f>IF(ISERROR(P257*100/N257),0,(P257*100/N257))</f>
        <v>0</v>
      </c>
      <c r="R257" s="55">
        <f t="shared" ref="R257:R263" si="90">IF(Q257&lt;=30,O257+P257,O257+O257*0.3)*IF(G257=1,0.4,IF(G257=2,0.75,IF(G257="1 (kas 4 m. 1 k. nerengiamos)",0.52,1)))*IF(D257="olimpinė",1,IF(M257="Ne",0.5,1))*IF(D257="olimpinė",1,IF(J257&lt;8,0,1))*E257*IF(D257="olimpinė",1,IF(K257&lt;16,0,1))*IF(I257&lt;=1,1,1/I257)*IF(OR(A16="Lietuvos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58" spans="1:18" ht="15" customHeight="1">
      <c r="A258" s="49">
        <v>2</v>
      </c>
      <c r="B258" s="49" t="s">
        <v>180</v>
      </c>
      <c r="C258" s="50" t="s">
        <v>115</v>
      </c>
      <c r="D258" s="49" t="s">
        <v>101</v>
      </c>
      <c r="E258" s="49">
        <v>1</v>
      </c>
      <c r="F258" s="49" t="s">
        <v>147</v>
      </c>
      <c r="G258" s="49">
        <v>1</v>
      </c>
      <c r="H258" s="49" t="s">
        <v>103</v>
      </c>
      <c r="I258" s="49"/>
      <c r="J258" s="49">
        <v>8</v>
      </c>
      <c r="K258" s="49">
        <v>7</v>
      </c>
      <c r="L258" s="49">
        <v>6</v>
      </c>
      <c r="M258" s="49" t="s">
        <v>108</v>
      </c>
      <c r="N258" s="51">
        <f t="shared" ref="N258:N264" si="91">(IF(F258="OŽ",IF(L258=1,612,IF(L258=2,473.76,IF(L258=3,380.16,IF(L258=4,201.6,IF(L258=5,187.2,IF(L258=6,172.8,IF(L258=7,165,IF(L258=8,160,0))))))))+IF(L258&lt;=8,0,IF(L258&lt;=16,153,IF(L258&lt;=24,120,IF(L258&lt;=32,89,IF(L258&lt;=48,58,0)))))-IF(L258&lt;=8,0,IF(L258&lt;=16,(L258-9)*3.06,IF(L258&lt;=24,(L258-17)*3.06,IF(L258&lt;=32,(L258-25)*3.06,IF(L258&lt;=48,(L258-33)*3.06,0))))),0)+IF(F258="PČ",IF(L258=1,449,IF(L258=2,314.6,IF(L258=3,238,IF(L258=4,172,IF(L258=5,159,IF(L258=6,145,IF(L258=7,132,IF(L258=8,119,0))))))))+IF(L258&lt;=8,0,IF(L258&lt;=16,88,IF(L258&lt;=24,55,IF(L258&lt;=32,22,0))))-IF(L258&lt;=8,0,IF(L258&lt;=16,(L258-9)*2.245,IF(L258&lt;=24,(L258-17)*2.245,IF(L258&lt;=32,(L258-25)*2.245,0)))),0)+IF(F258="PČneol",IF(L258=1,85,IF(L258=2,64.61,IF(L258=3,50.76,IF(L258=4,16.25,IF(L258=5,15,IF(L258=6,13.75,IF(L258=7,12.5,IF(L258=8,11.25,0))))))))+IF(L258&lt;=8,0,IF(L258&lt;=16,9,0))-IF(L258&lt;=8,0,IF(L258&lt;=16,(L258-9)*0.425,0)),0)+IF(F258="PŽ",IF(L258=1,85,IF(L258=2,59.5,IF(L258=3,45,IF(L258=4,32.5,IF(L258=5,30,IF(L258=6,27.5,IF(L258=7,25,IF(L258=8,22.5,0))))))))+IF(L258&lt;=8,0,IF(L258&lt;=16,19,IF(L258&lt;=24,13,IF(L258&lt;=32,8,0))))-IF(L258&lt;=8,0,IF(L258&lt;=16,(L258-9)*0.425,IF(L258&lt;=24,(L258-17)*0.425,IF(L258&lt;=32,(L258-25)*0.425,0)))),0)+IF(F258="EČ",IF(L258=1,204,IF(L258=2,156.24,IF(L258=3,123.84,IF(L258=4,72,IF(L258=5,66,IF(L258=6,60,IF(L258=7,54,IF(L258=8,48,0))))))))+IF(L258&lt;=8,0,IF(L258&lt;=16,40,IF(L258&lt;=24,25,0)))-IF(L258&lt;=8,0,IF(L258&lt;=16,(L258-9)*1.02,IF(L258&lt;=24,(L258-17)*1.02,0))),0)+IF(F258="EČneol",IF(L258=1,68,IF(L258=2,51.69,IF(L258=3,40.61,IF(L258=4,13,IF(L258=5,12,IF(L258=6,11,IF(L258=7,10,IF(L258=8,9,0)))))))))+IF(F258="EŽ",IF(L258=1,68,IF(L258=2,47.6,IF(L258=3,36,IF(L258=4,18,IF(L258=5,16.5,IF(L258=6,15,IF(L258=7,13.5,IF(L258=8,12,0))))))))+IF(L258&lt;=8,0,IF(L258&lt;=16,10,IF(L258&lt;=24,6,0)))-IF(L258&lt;=8,0,IF(L258&lt;=16,(L258-9)*0.34,IF(L258&lt;=24,(L258-17)*0.34,0))),0)+IF(F258="PT",IF(L258=1,68,IF(L258=2,52.08,IF(L258=3,41.28,IF(L258=4,24,IF(L258=5,22,IF(L258=6,20,IF(L258=7,18,IF(L258=8,16,0))))))))+IF(L258&lt;=8,0,IF(L258&lt;=16,13,IF(L258&lt;=24,9,IF(L258&lt;=32,4,0))))-IF(L258&lt;=8,0,IF(L258&lt;=16,(L258-9)*0.34,IF(L258&lt;=24,(L258-17)*0.34,IF(L258&lt;=32,(L258-25)*0.34,0)))),0)+IF(F258="JOŽ",IF(L258=1,85,IF(L258=2,59.5,IF(L258=3,45,IF(L258=4,32.5,IF(L258=5,30,IF(L258=6,27.5,IF(L258=7,25,IF(L258=8,22.5,0))))))))+IF(L258&lt;=8,0,IF(L258&lt;=16,19,IF(L258&lt;=24,13,0)))-IF(L258&lt;=8,0,IF(L258&lt;=16,(L258-9)*0.425,IF(L258&lt;=24,(L258-17)*0.425,0))),0)+IF(F258="JPČ",IF(L258=1,68,IF(L258=2,47.6,IF(L258=3,36,IF(L258=4,26,IF(L258=5,24,IF(L258=6,22,IF(L258=7,20,IF(L258=8,18,0))))))))+IF(L258&lt;=8,0,IF(L258&lt;=16,13,IF(L258&lt;=24,9,0)))-IF(L258&lt;=8,0,IF(L258&lt;=16,(L258-9)*0.34,IF(L258&lt;=24,(L258-17)*0.34,0))),0)+IF(F258="JEČ",IF(L258=1,34,IF(L258=2,26.04,IF(L258=3,20.6,IF(L258=4,12,IF(L258=5,11,IF(L258=6,10,IF(L258=7,9,IF(L258=8,8,0))))))))+IF(L258&lt;=8,0,IF(L258&lt;=16,6,0))-IF(L258&lt;=8,0,IF(L258&lt;=16,(L258-9)*0.17,0)),0)+IF(F258="JEOF",IF(L258=1,34,IF(L258=2,26.04,IF(L258=3,20.6,IF(L258=4,12,IF(L258=5,11,IF(L258=6,10,IF(L258=7,9,IF(L258=8,8,0))))))))+IF(L258&lt;=8,0,IF(L258&lt;=16,6,0))-IF(L258&lt;=8,0,IF(L258&lt;=16,(L258-9)*0.17,0)),0)+IF(F258="JnPČ",IF(L258=1,51,IF(L258=2,35.7,IF(L258=3,27,IF(L258=4,19.5,IF(L258=5,18,IF(L258=6,16.5,IF(L258=7,15,IF(L258=8,13.5,0))))))))+IF(L258&lt;=8,0,IF(L258&lt;=16,10,0))-IF(L258&lt;=8,0,IF(L258&lt;=16,(L258-9)*0.255,0)),0)+IF(F258="JnEČ",IF(L258=1,25.5,IF(L258=2,19.53,IF(L258=3,15.48,IF(L258=4,9,IF(L258=5,8.25,IF(L258=6,7.5,IF(L258=7,6.75,IF(L258=8,6,0))))))))+IF(L258&lt;=8,0,IF(L258&lt;=16,5,0))-IF(L258&lt;=8,0,IF(L258&lt;=16,(L258-9)*0.1275,0)),0)+IF(F258="JčPČ",IF(L258=1,21.25,IF(L258=2,14.5,IF(L258=3,11.5,IF(L258=4,7,IF(L258=5,6.5,IF(L258=6,6,IF(L258=7,5.5,IF(L258=8,5,0))))))))+IF(L258&lt;=8,0,IF(L258&lt;=16,4,0))-IF(L258&lt;=8,0,IF(L258&lt;=16,(L258-9)*0.10625,0)),0)+IF(F258="JčEČ",IF(L258=1,17,IF(L258=2,13.02,IF(L258=3,10.32,IF(L258=4,6,IF(L258=5,5.5,IF(L258=6,5,IF(L258=7,4.5,IF(L258=8,4,0))))))))+IF(L258&lt;=8,0,IF(L258&lt;=16,3,0))-IF(L258&lt;=8,0,IF(L258&lt;=16,(L258-9)*0.085,0)),0)+IF(F258="NEAK",IF(L258=1,11.48,IF(L258=2,8.79,IF(L258=3,6.97,IF(L258=4,4.05,IF(L258=5,3.71,IF(L258=6,3.38,IF(L258=7,3.04,IF(L258=8,2.7,0))))))))+IF(L258&lt;=8,0,IF(L258&lt;=16,2,IF(L258&lt;=24,1.3,0)))-IF(L258&lt;=8,0,IF(L258&lt;=16,(L258-9)*0.0574,IF(L258&lt;=24,(L258-17)*0.0574,0))),0))*IF(L258&lt;4,1,IF(OR(F258="PČ",F258="PŽ",F258="PT"),IF(J258&lt;32,J258/32,1),1))* IF(L258&lt;4,1,IF(OR(F258="EČ",F258="EŽ",F258="JOŽ",F258="JPČ",F258="NEAK"),IF(J258&lt;24,J258/24,1),1))*IF(L258&lt;4,1,IF(OR(F258="PČneol",F258="JEČ",F258="JEOF",F258="JnPČ",F258="JnEČ",F258="JčPČ",F258="JčEČ"),IF(J258&lt;16,J258/16,1),1))*IF(L258&lt;4,1,IF(F258="EČneol",IF(J258&lt;8,J258/8,1),1))</f>
        <v>2.5</v>
      </c>
      <c r="O258" s="52">
        <f t="shared" si="89"/>
        <v>0</v>
      </c>
      <c r="P258" s="53">
        <f t="shared" ref="P258:P266" si="92">IF(O258=0,0,IF(F258="OŽ",IF(L258&gt;47,0,IF(J258&gt;47,(48-L258)*1.836,((48-L258)-(48-J258))*1.836)),0)+IF(F258="PČ",IF(L258&gt;31,0,IF(J258&gt;31,(32-L258)*1.347,((32-L258)-(32-J258))*1.347)),0)+ IF(F258="PČneol",IF(L258&gt;15,0,IF(J258&gt;15,(16-L258)*0.255,((16-L258)-(16-J258))*0.255)),0)+IF(F258="PŽ",IF(L258&gt;31,0,IF(J258&gt;31,(32-L258)*0.255,((32-L258)-(32-J258))*0.255)),0)+IF(F258="EČ",IF(L258&gt;23,0,IF(J258&gt;23,(24-L258)*0.612,((24-L258)-(24-J258))*0.612)),0)+IF(F258="EČneol",IF(L258&gt;7,0,IF(J258&gt;7,(8-L258)*0.204,((8-L258)-(8-J258))*0.204)),0)+IF(F258="EŽ",IF(L258&gt;23,0,IF(J258&gt;23,(24-L258)*0.204,((24-L258)-(24-J258))*0.204)),0)+IF(F258="PT",IF(L258&gt;31,0,IF(J258&gt;31,(32-L258)*0.204,((32-L258)-(32-J258))*0.204)),0)+IF(F258="JOŽ",IF(L258&gt;23,0,IF(J258&gt;23,(24-L258)*0.255,((24-L258)-(24-J258))*0.255)),0)+IF(F258="JPČ",IF(L258&gt;23,0,IF(J258&gt;23,(24-L258)*0.204,((24-L258)-(24-J258))*0.204)),0)+IF(F258="JEČ",IF(L258&gt;15,0,IF(J258&gt;15,(16-L258)*0.102,((16-L258)-(16-J258))*0.102)),0)+IF(F258="JEOF",IF(L258&gt;15,0,IF(J258&gt;15,(16-L258)*0.102,((16-L258)-(16-J258))*0.102)),0)+IF(F258="JnPČ",IF(L258&gt;15,0,IF(J258&gt;15,(16-L258)*0.153,((16-L258)-(16-J258))*0.153)),0)+IF(F258="JnEČ",IF(L258&gt;15,0,IF(J258&gt;15,(16-L258)*0.0765,((16-L258)-(16-J258))*0.0765)),0)+IF(F258="JčPČ",IF(L258&gt;15,0,IF(J258&gt;15,(16-L258)*0.06375,((16-L258)-(16-J258))*0.06375)),0)+IF(F258="JčEČ",IF(L258&gt;15,0,IF(J258&gt;15,(16-L258)*0.051,((16-L258)-(16-J258))*0.051)),0)+IF(F258="NEAK",IF(L258&gt;23,0,IF(J258&gt;23,(24-L258)*0.03444,((24-L258)-(24-J258))*0.03444)),0))</f>
        <v>0</v>
      </c>
      <c r="Q258" s="54">
        <f t="shared" ref="Q258" si="93">IF(ISERROR(P258*100/N258),0,(P258*100/N258))</f>
        <v>0</v>
      </c>
      <c r="R258" s="55">
        <f t="shared" si="90"/>
        <v>0</v>
      </c>
    </row>
    <row r="259" spans="1:18" ht="15" customHeight="1">
      <c r="A259" s="49">
        <v>3</v>
      </c>
      <c r="B259" s="49" t="s">
        <v>180</v>
      </c>
      <c r="C259" s="50" t="s">
        <v>115</v>
      </c>
      <c r="D259" s="49" t="s">
        <v>104</v>
      </c>
      <c r="E259" s="49">
        <v>1</v>
      </c>
      <c r="F259" s="49" t="s">
        <v>147</v>
      </c>
      <c r="G259" s="49">
        <v>1</v>
      </c>
      <c r="H259" s="49" t="s">
        <v>103</v>
      </c>
      <c r="I259" s="49"/>
      <c r="J259" s="49">
        <v>8</v>
      </c>
      <c r="K259" s="49">
        <v>7</v>
      </c>
      <c r="L259" s="49">
        <v>6</v>
      </c>
      <c r="M259" s="49" t="s">
        <v>108</v>
      </c>
      <c r="N259" s="51">
        <f t="shared" si="91"/>
        <v>2.5</v>
      </c>
      <c r="O259" s="52">
        <f t="shared" si="89"/>
        <v>0</v>
      </c>
      <c r="P259" s="53">
        <f t="shared" si="92"/>
        <v>0</v>
      </c>
      <c r="Q259" s="54">
        <f>IF(ISERROR(P259*100/N259),0,(P259*100/N259))</f>
        <v>0</v>
      </c>
      <c r="R259" s="55">
        <f t="shared" si="90"/>
        <v>0</v>
      </c>
    </row>
    <row r="260" spans="1:18" ht="15" customHeight="1">
      <c r="A260" s="49">
        <v>4</v>
      </c>
      <c r="B260" s="49" t="s">
        <v>181</v>
      </c>
      <c r="C260" s="50" t="s">
        <v>182</v>
      </c>
      <c r="D260" s="49" t="s">
        <v>101</v>
      </c>
      <c r="E260" s="49">
        <v>1</v>
      </c>
      <c r="F260" s="49" t="s">
        <v>147</v>
      </c>
      <c r="G260" s="49">
        <v>1</v>
      </c>
      <c r="H260" s="49" t="s">
        <v>103</v>
      </c>
      <c r="I260" s="49"/>
      <c r="J260" s="49">
        <v>10</v>
      </c>
      <c r="K260" s="49">
        <v>9</v>
      </c>
      <c r="L260" s="49">
        <v>3</v>
      </c>
      <c r="M260" s="49" t="s">
        <v>108</v>
      </c>
      <c r="N260" s="51">
        <f t="shared" si="91"/>
        <v>10.32</v>
      </c>
      <c r="O260" s="52">
        <f t="shared" si="89"/>
        <v>10.32</v>
      </c>
      <c r="P260" s="53">
        <f t="shared" si="92"/>
        <v>0.35699999999999998</v>
      </c>
      <c r="Q260" s="54">
        <f t="shared" ref="Q260:Q266" si="94">IF(ISERROR(P260*100/N260),0,(P260*100/N260))</f>
        <v>3.4593023255813948</v>
      </c>
      <c r="R260" s="55">
        <f t="shared" si="90"/>
        <v>0</v>
      </c>
    </row>
    <row r="261" spans="1:18" ht="15" customHeight="1">
      <c r="A261" s="49">
        <v>5</v>
      </c>
      <c r="B261" s="49" t="s">
        <v>181</v>
      </c>
      <c r="C261" s="50" t="s">
        <v>182</v>
      </c>
      <c r="D261" s="49" t="s">
        <v>101</v>
      </c>
      <c r="E261" s="49">
        <v>1</v>
      </c>
      <c r="F261" s="49" t="s">
        <v>147</v>
      </c>
      <c r="G261" s="49">
        <v>1</v>
      </c>
      <c r="H261" s="49" t="s">
        <v>103</v>
      </c>
      <c r="I261" s="49"/>
      <c r="J261" s="49">
        <v>10</v>
      </c>
      <c r="K261" s="49">
        <v>9</v>
      </c>
      <c r="L261" s="49">
        <v>6</v>
      </c>
      <c r="M261" s="49" t="s">
        <v>108</v>
      </c>
      <c r="N261" s="51">
        <f t="shared" si="91"/>
        <v>3.125</v>
      </c>
      <c r="O261" s="52">
        <f t="shared" si="89"/>
        <v>3.125</v>
      </c>
      <c r="P261" s="53">
        <f t="shared" si="92"/>
        <v>0.20399999999999999</v>
      </c>
      <c r="Q261" s="54">
        <f t="shared" si="94"/>
        <v>6.5279999999999996</v>
      </c>
      <c r="R261" s="55">
        <f t="shared" si="90"/>
        <v>0</v>
      </c>
    </row>
    <row r="262" spans="1:18" ht="15" customHeight="1">
      <c r="A262" s="49">
        <v>6</v>
      </c>
      <c r="B262" s="49" t="s">
        <v>181</v>
      </c>
      <c r="C262" s="50" t="s">
        <v>182</v>
      </c>
      <c r="D262" s="49" t="s">
        <v>104</v>
      </c>
      <c r="E262" s="49">
        <v>1</v>
      </c>
      <c r="F262" s="49" t="s">
        <v>147</v>
      </c>
      <c r="G262" s="49">
        <v>1</v>
      </c>
      <c r="H262" s="49" t="s">
        <v>103</v>
      </c>
      <c r="I262" s="49"/>
      <c r="J262" s="49">
        <v>10</v>
      </c>
      <c r="K262" s="49">
        <v>9</v>
      </c>
      <c r="L262" s="49">
        <v>4</v>
      </c>
      <c r="M262" s="49" t="s">
        <v>108</v>
      </c>
      <c r="N262" s="51">
        <f t="shared" si="91"/>
        <v>3.75</v>
      </c>
      <c r="O262" s="52">
        <f t="shared" si="89"/>
        <v>3.75</v>
      </c>
      <c r="P262" s="53">
        <f t="shared" si="92"/>
        <v>0.30599999999999999</v>
      </c>
      <c r="Q262" s="54">
        <f t="shared" si="94"/>
        <v>8.16</v>
      </c>
      <c r="R262" s="55">
        <f t="shared" si="90"/>
        <v>1.6224000000000001</v>
      </c>
    </row>
    <row r="263" spans="1:18" ht="15" customHeight="1">
      <c r="A263" s="49">
        <v>7</v>
      </c>
      <c r="B263" s="49" t="s">
        <v>148</v>
      </c>
      <c r="C263" s="50" t="s">
        <v>123</v>
      </c>
      <c r="D263" s="49" t="s">
        <v>101</v>
      </c>
      <c r="E263" s="49">
        <v>1</v>
      </c>
      <c r="F263" s="49" t="s">
        <v>147</v>
      </c>
      <c r="G263" s="49">
        <v>1</v>
      </c>
      <c r="H263" s="49" t="s">
        <v>103</v>
      </c>
      <c r="I263" s="49"/>
      <c r="J263" s="49">
        <v>9</v>
      </c>
      <c r="K263" s="49">
        <v>7</v>
      </c>
      <c r="L263" s="49">
        <v>7</v>
      </c>
      <c r="M263" s="49" t="s">
        <v>108</v>
      </c>
      <c r="N263" s="51">
        <f t="shared" si="91"/>
        <v>2.53125</v>
      </c>
      <c r="O263" s="52">
        <f t="shared" si="89"/>
        <v>0</v>
      </c>
      <c r="P263" s="53">
        <f t="shared" si="92"/>
        <v>0</v>
      </c>
      <c r="Q263" s="54">
        <f t="shared" si="94"/>
        <v>0</v>
      </c>
      <c r="R263" s="55">
        <f t="shared" si="90"/>
        <v>0</v>
      </c>
    </row>
    <row r="264" spans="1:18" ht="15" customHeight="1">
      <c r="A264" s="49">
        <v>8</v>
      </c>
      <c r="B264" s="49" t="s">
        <v>148</v>
      </c>
      <c r="C264" s="50" t="s">
        <v>123</v>
      </c>
      <c r="D264" s="49" t="s">
        <v>101</v>
      </c>
      <c r="E264" s="49">
        <v>1</v>
      </c>
      <c r="F264" s="49" t="s">
        <v>147</v>
      </c>
      <c r="G264" s="49">
        <v>1</v>
      </c>
      <c r="H264" s="49" t="s">
        <v>103</v>
      </c>
      <c r="I264" s="49"/>
      <c r="J264" s="49">
        <v>9</v>
      </c>
      <c r="K264" s="49">
        <v>7</v>
      </c>
      <c r="L264" s="49">
        <v>7</v>
      </c>
      <c r="M264" s="49" t="s">
        <v>108</v>
      </c>
      <c r="N264" s="51">
        <f t="shared" si="91"/>
        <v>2.53125</v>
      </c>
      <c r="O264" s="52">
        <f t="shared" si="89"/>
        <v>0</v>
      </c>
      <c r="P264" s="53">
        <f t="shared" si="92"/>
        <v>0</v>
      </c>
      <c r="Q264" s="54">
        <f t="shared" si="94"/>
        <v>0</v>
      </c>
      <c r="R264" s="55">
        <f t="shared" ref="R264:R266" si="95">IF(Q264&lt;=30,O264+P264,O264+O264*0.3)*IF(G264=1,0.4,IF(G264=2,0.75,IF(G264="1 (kas 4 m. 1 k. nerengiamos)",0.52,1)))*IF(D264="olimpinė",1,IF(M264="Ne",0.5,1))*IF(D264="olimpinė",1,IF(J264&lt;8,0,1))*E264*IF(D264="olimpinė",1,IF(K264&lt;16,0,1))*IF(I264&lt;=1,1,1/I264)*IF(OR(A254="Lietuvos lengvosios atletikos federacija",A254="Lietuvos šaudymo sporto sąjunga"),1.01,1)*IF(OR(A254="Lietuvos dviračių sporto federacija",A254="Lietuvos biatlono federacija",A254=" Lietuvos nacionalinė slidinėjimo asociacija"),1.03,1)*IF(OR(A254="Lietuvos baidarių ir kanojų irklavimo federacija",A254="Lietuvos buriuotojų sąjunga",A254="Lietuvos irklavimo federacija"),1.04,1)*IF(OR(A254="Lietuvos aeroklubas",A254="Lietuvos automobilių sporto federacija",A254="Lietuvos motociklų sporto federacija",A254="Lietuvos motorlaivių federacija",A254="Lietuvos žirginio sporto federacija"),1.09,1)</f>
        <v>0</v>
      </c>
    </row>
    <row r="265" spans="1:18" ht="15" customHeight="1">
      <c r="A265" s="49">
        <v>9</v>
      </c>
      <c r="B265" s="49" t="s">
        <v>148</v>
      </c>
      <c r="C265" s="50" t="s">
        <v>123</v>
      </c>
      <c r="D265" s="49" t="s">
        <v>104</v>
      </c>
      <c r="E265" s="49">
        <v>1</v>
      </c>
      <c r="F265" s="49" t="s">
        <v>147</v>
      </c>
      <c r="G265" s="49">
        <v>1</v>
      </c>
      <c r="H265" s="49" t="s">
        <v>103</v>
      </c>
      <c r="I265" s="49"/>
      <c r="J265" s="49">
        <v>9</v>
      </c>
      <c r="K265" s="49">
        <v>7</v>
      </c>
      <c r="L265" s="49">
        <v>8</v>
      </c>
      <c r="M265" s="49" t="s">
        <v>108</v>
      </c>
      <c r="N265" s="51">
        <f>(IF(F265="OŽ",IF(L265=1,612,IF(L265=2,473.76,IF(L265=3,380.16,IF(L265=4,201.6,IF(L265=5,187.2,IF(L265=6,172.8,IF(L265=7,165,IF(L265=8,160,0))))))))+IF(L265&lt;=8,0,IF(L265&lt;=16,153,IF(L265&lt;=24,120,IF(L265&lt;=32,89,IF(L265&lt;=48,58,0)))))-IF(L265&lt;=8,0,IF(L265&lt;=16,(L265-9)*3.06,IF(L265&lt;=24,(L265-17)*3.06,IF(L265&lt;=32,(L265-25)*3.06,IF(L265&lt;=48,(L265-33)*3.06,0))))),0)+IF(F265="PČ",IF(L265=1,449,IF(L265=2,314.6,IF(L265=3,238,IF(L265=4,172,IF(L265=5,159,IF(L265=6,145,IF(L265=7,132,IF(L265=8,119,0))))))))+IF(L265&lt;=8,0,IF(L265&lt;=16,88,IF(L265&lt;=24,55,IF(L265&lt;=32,22,0))))-IF(L265&lt;=8,0,IF(L265&lt;=16,(L265-9)*2.245,IF(L265&lt;=24,(L265-17)*2.245,IF(L265&lt;=32,(L265-25)*2.245,0)))),0)+IF(F265="PČneol",IF(L265=1,85,IF(L265=2,64.61,IF(L265=3,50.76,IF(L265=4,16.25,IF(L265=5,15,IF(L265=6,13.75,IF(L265=7,12.5,IF(L265=8,11.25,0))))))))+IF(L265&lt;=8,0,IF(L265&lt;=16,9,0))-IF(L265&lt;=8,0,IF(L265&lt;=16,(L265-9)*0.425,0)),0)+IF(F265="PŽ",IF(L265=1,85,IF(L265=2,59.5,IF(L265=3,45,IF(L265=4,32.5,IF(L265=5,30,IF(L265=6,27.5,IF(L265=7,25,IF(L265=8,22.5,0))))))))+IF(L265&lt;=8,0,IF(L265&lt;=16,19,IF(L265&lt;=24,13,IF(L265&lt;=32,8,0))))-IF(L265&lt;=8,0,IF(L265&lt;=16,(L265-9)*0.425,IF(L265&lt;=24,(L265-17)*0.425,IF(L265&lt;=32,(L265-25)*0.425,0)))),0)+IF(F265="EČ",IF(L265=1,204,IF(L265=2,156.24,IF(L265=3,123.84,IF(L265=4,72,IF(L265=5,66,IF(L265=6,60,IF(L265=7,54,IF(L265=8,48,0))))))))+IF(L265&lt;=8,0,IF(L265&lt;=16,40,IF(L265&lt;=24,25,0)))-IF(L265&lt;=8,0,IF(L265&lt;=16,(L265-9)*1.02,IF(L265&lt;=24,(L265-17)*1.02,0))),0)+IF(F265="EČneol",IF(L265=1,68,IF(L265=2,51.69,IF(L265=3,40.61,IF(L265=4,13,IF(L265=5,12,IF(L265=6,11,IF(L265=7,10,IF(L265=8,9,0)))))))))+IF(F265="EŽ",IF(L265=1,68,IF(L265=2,47.6,IF(L265=3,36,IF(L265=4,18,IF(L265=5,16.5,IF(L265=6,15,IF(L265=7,13.5,IF(L265=8,12,0))))))))+IF(L265&lt;=8,0,IF(L265&lt;=16,10,IF(L265&lt;=24,6,0)))-IF(L265&lt;=8,0,IF(L265&lt;=16,(L265-9)*0.34,IF(L265&lt;=24,(L265-17)*0.34,0))),0)+IF(F265="PT",IF(L265=1,68,IF(L265=2,52.08,IF(L265=3,41.28,IF(L265=4,24,IF(L265=5,22,IF(L265=6,20,IF(L265=7,18,IF(L265=8,16,0))))))))+IF(L265&lt;=8,0,IF(L265&lt;=16,13,IF(L265&lt;=24,9,IF(L265&lt;=32,4,0))))-IF(L265&lt;=8,0,IF(L265&lt;=16,(L265-9)*0.34,IF(L265&lt;=24,(L265-17)*0.34,IF(L265&lt;=32,(L265-25)*0.34,0)))),0)+IF(F265="JOŽ",IF(L265=1,85,IF(L265=2,59.5,IF(L265=3,45,IF(L265=4,32.5,IF(L265=5,30,IF(L265=6,27.5,IF(L265=7,25,IF(L265=8,22.5,0))))))))+IF(L265&lt;=8,0,IF(L265&lt;=16,19,IF(L265&lt;=24,13,0)))-IF(L265&lt;=8,0,IF(L265&lt;=16,(L265-9)*0.425,IF(L265&lt;=24,(L265-17)*0.425,0))),0)+IF(F265="JPČ",IF(L265=1,68,IF(L265=2,47.6,IF(L265=3,36,IF(L265=4,26,IF(L265=5,24,IF(L265=6,22,IF(L265=7,20,IF(L265=8,18,0))))))))+IF(L265&lt;=8,0,IF(L265&lt;=16,13,IF(L265&lt;=24,9,0)))-IF(L265&lt;=8,0,IF(L265&lt;=16,(L265-9)*0.34,IF(L265&lt;=24,(L265-17)*0.34,0))),0)+IF(F265="JEČ",IF(L265=1,34,IF(L265=2,26.04,IF(L265=3,20.6,IF(L265=4,12,IF(L265=5,11,IF(L265=6,10,IF(L265=7,9,IF(L265=8,8,0))))))))+IF(L265&lt;=8,0,IF(L265&lt;=16,6,0))-IF(L265&lt;=8,0,IF(L265&lt;=16,(L265-9)*0.17,0)),0)+IF(F265="JEOF",IF(L265=1,34,IF(L265=2,26.04,IF(L265=3,20.6,IF(L265=4,12,IF(L265=5,11,IF(L265=6,10,IF(L265=7,9,IF(L265=8,8,0))))))))+IF(L265&lt;=8,0,IF(L265&lt;=16,6,0))-IF(L265&lt;=8,0,IF(L265&lt;=16,(L265-9)*0.17,0)),0)+IF(F265="JnPČ",IF(L265=1,51,IF(L265=2,35.7,IF(L265=3,27,IF(L265=4,19.5,IF(L265=5,18,IF(L265=6,16.5,IF(L265=7,15,IF(L265=8,13.5,0))))))))+IF(L265&lt;=8,0,IF(L265&lt;=16,10,0))-IF(L265&lt;=8,0,IF(L265&lt;=16,(L265-9)*0.255,0)),0)+IF(F265="JnEČ",IF(L265=1,25.5,IF(L265=2,19.53,IF(L265=3,15.48,IF(L265=4,9,IF(L265=5,8.25,IF(L265=6,7.5,IF(L265=7,6.75,IF(L265=8,6,0))))))))+IF(L265&lt;=8,0,IF(L265&lt;=16,5,0))-IF(L265&lt;=8,0,IF(L265&lt;=16,(L265-9)*0.1275,0)),0)+IF(F265="JčPČ",IF(L265=1,21.25,IF(L265=2,14.5,IF(L265=3,11.5,IF(L265=4,7,IF(L265=5,6.5,IF(L265=6,6,IF(L265=7,5.5,IF(L265=8,5,0))))))))+IF(L265&lt;=8,0,IF(L265&lt;=16,4,0))-IF(L265&lt;=8,0,IF(L265&lt;=16,(L265-9)*0.10625,0)),0)+IF(F265="JčEČ",IF(L265=1,17,IF(L265=2,13.02,IF(L265=3,10.32,IF(L265=4,6,IF(L265=5,5.5,IF(L265=6,5,IF(L265=7,4.5,IF(L265=8,4,0))))))))+IF(L265&lt;=8,0,IF(L265&lt;=16,3,0))-IF(L265&lt;=8,0,IF(L265&lt;=16,(L265-9)*0.085,0)),0)+IF(F265="NEAK",IF(L265=1,11.48,IF(L265=2,8.79,IF(L265=3,6.97,IF(L265=4,4.05,IF(L265=5,3.71,IF(L265=6,3.38,IF(L265=7,3.04,IF(L265=8,2.7,0))))))))+IF(L265&lt;=8,0,IF(L265&lt;=16,2,IF(L265&lt;=24,1.3,0)))-IF(L265&lt;=8,0,IF(L265&lt;=16,(L265-9)*0.0574,IF(L265&lt;=24,(L265-17)*0.0574,0))),0))*IF(L265&lt;4,1,IF(OR(F265="PČ",F265="PŽ",F265="PT"),IF(J265&lt;32,J265/32,1),1))* IF(L265&lt;4,1,IF(OR(F265="EČ",F265="EŽ",F265="JOŽ",F265="JPČ",F265="NEAK"),IF(J265&lt;24,J265/24,1),1))*IF(L265&lt;4,1,IF(OR(F265="PČneol",F265="JEČ",F265="JEOF",F265="JnPČ",F265="JnEČ",F265="JčPČ",F265="JčEČ"),IF(J265&lt;16,J265/16,1),1))*IF(L265&lt;4,1,IF(F265="EČneol",IF(J265&lt;8,J265/8,1),1))</f>
        <v>2.25</v>
      </c>
      <c r="O265" s="52">
        <f t="shared" si="89"/>
        <v>0</v>
      </c>
      <c r="P265" s="53">
        <f t="shared" si="92"/>
        <v>0</v>
      </c>
      <c r="Q265" s="54">
        <f t="shared" si="94"/>
        <v>0</v>
      </c>
      <c r="R265" s="55">
        <f t="shared" si="95"/>
        <v>0</v>
      </c>
    </row>
    <row r="266" spans="1:18" ht="15" hidden="1" customHeight="1">
      <c r="A266" s="49">
        <v>10</v>
      </c>
      <c r="B266" s="49"/>
      <c r="C266" s="50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51">
        <f t="shared" ref="N266" si="96">(IF(F266="OŽ",IF(L266=1,612,IF(L266=2,473.76,IF(L266=3,380.16,IF(L266=4,201.6,IF(L266=5,187.2,IF(L266=6,172.8,IF(L266=7,165,IF(L266=8,160,0))))))))+IF(L266&lt;=8,0,IF(L266&lt;=16,153,IF(L266&lt;=24,120,IF(L266&lt;=32,89,IF(L266&lt;=48,58,0)))))-IF(L266&lt;=8,0,IF(L266&lt;=16,(L266-9)*3.06,IF(L266&lt;=24,(L266-17)*3.06,IF(L266&lt;=32,(L266-25)*3.06,IF(L266&lt;=48,(L266-33)*3.06,0))))),0)+IF(F266="PČ",IF(L266=1,449,IF(L266=2,314.6,IF(L266=3,238,IF(L266=4,172,IF(L266=5,159,IF(L266=6,145,IF(L266=7,132,IF(L266=8,119,0))))))))+IF(L266&lt;=8,0,IF(L266&lt;=16,88,IF(L266&lt;=24,55,IF(L266&lt;=32,22,0))))-IF(L266&lt;=8,0,IF(L266&lt;=16,(L266-9)*2.245,IF(L266&lt;=24,(L266-17)*2.245,IF(L266&lt;=32,(L266-25)*2.245,0)))),0)+IF(F266="PČneol",IF(L266=1,85,IF(L266=2,64.61,IF(L266=3,50.76,IF(L266=4,16.25,IF(L266=5,15,IF(L266=6,13.75,IF(L266=7,12.5,IF(L266=8,11.25,0))))))))+IF(L266&lt;=8,0,IF(L266&lt;=16,9,0))-IF(L266&lt;=8,0,IF(L266&lt;=16,(L266-9)*0.425,0)),0)+IF(F266="PŽ",IF(L266=1,85,IF(L266=2,59.5,IF(L266=3,45,IF(L266=4,32.5,IF(L266=5,30,IF(L266=6,27.5,IF(L266=7,25,IF(L266=8,22.5,0))))))))+IF(L266&lt;=8,0,IF(L266&lt;=16,19,IF(L266&lt;=24,13,IF(L266&lt;=32,8,0))))-IF(L266&lt;=8,0,IF(L266&lt;=16,(L266-9)*0.425,IF(L266&lt;=24,(L266-17)*0.425,IF(L266&lt;=32,(L266-25)*0.425,0)))),0)+IF(F266="EČ",IF(L266=1,204,IF(L266=2,156.24,IF(L266=3,123.84,IF(L266=4,72,IF(L266=5,66,IF(L266=6,60,IF(L266=7,54,IF(L266=8,48,0))))))))+IF(L266&lt;=8,0,IF(L266&lt;=16,40,IF(L266&lt;=24,25,0)))-IF(L266&lt;=8,0,IF(L266&lt;=16,(L266-9)*1.02,IF(L266&lt;=24,(L266-17)*1.02,0))),0)+IF(F266="EČneol",IF(L266=1,68,IF(L266=2,51.69,IF(L266=3,40.61,IF(L266=4,13,IF(L266=5,12,IF(L266=6,11,IF(L266=7,10,IF(L266=8,9,0)))))))))+IF(F266="EŽ",IF(L266=1,68,IF(L266=2,47.6,IF(L266=3,36,IF(L266=4,18,IF(L266=5,16.5,IF(L266=6,15,IF(L266=7,13.5,IF(L266=8,12,0))))))))+IF(L266&lt;=8,0,IF(L266&lt;=16,10,IF(L266&lt;=24,6,0)))-IF(L266&lt;=8,0,IF(L266&lt;=16,(L266-9)*0.34,IF(L266&lt;=24,(L266-17)*0.34,0))),0)+IF(F266="PT",IF(L266=1,68,IF(L266=2,52.08,IF(L266=3,41.28,IF(L266=4,24,IF(L266=5,22,IF(L266=6,20,IF(L266=7,18,IF(L266=8,16,0))))))))+IF(L266&lt;=8,0,IF(L266&lt;=16,13,IF(L266&lt;=24,9,IF(L266&lt;=32,4,0))))-IF(L266&lt;=8,0,IF(L266&lt;=16,(L266-9)*0.34,IF(L266&lt;=24,(L266-17)*0.34,IF(L266&lt;=32,(L266-25)*0.34,0)))),0)+IF(F266="JOŽ",IF(L266=1,85,IF(L266=2,59.5,IF(L266=3,45,IF(L266=4,32.5,IF(L266=5,30,IF(L266=6,27.5,IF(L266=7,25,IF(L266=8,22.5,0))))))))+IF(L266&lt;=8,0,IF(L266&lt;=16,19,IF(L266&lt;=24,13,0)))-IF(L266&lt;=8,0,IF(L266&lt;=16,(L266-9)*0.425,IF(L266&lt;=24,(L266-17)*0.425,0))),0)+IF(F266="JPČ",IF(L266=1,68,IF(L266=2,47.6,IF(L266=3,36,IF(L266=4,26,IF(L266=5,24,IF(L266=6,22,IF(L266=7,20,IF(L266=8,18,0))))))))+IF(L266&lt;=8,0,IF(L266&lt;=16,13,IF(L266&lt;=24,9,0)))-IF(L266&lt;=8,0,IF(L266&lt;=16,(L266-9)*0.34,IF(L266&lt;=24,(L266-17)*0.34,0))),0)+IF(F266="JEČ",IF(L266=1,34,IF(L266=2,26.04,IF(L266=3,20.6,IF(L266=4,12,IF(L266=5,11,IF(L266=6,10,IF(L266=7,9,IF(L266=8,8,0))))))))+IF(L266&lt;=8,0,IF(L266&lt;=16,6,0))-IF(L266&lt;=8,0,IF(L266&lt;=16,(L266-9)*0.17,0)),0)+IF(F266="JEOF",IF(L266=1,34,IF(L266=2,26.04,IF(L266=3,20.6,IF(L266=4,12,IF(L266=5,11,IF(L266=6,10,IF(L266=7,9,IF(L266=8,8,0))))))))+IF(L266&lt;=8,0,IF(L266&lt;=16,6,0))-IF(L266&lt;=8,0,IF(L266&lt;=16,(L266-9)*0.17,0)),0)+IF(F266="JnPČ",IF(L266=1,51,IF(L266=2,35.7,IF(L266=3,27,IF(L266=4,19.5,IF(L266=5,18,IF(L266=6,16.5,IF(L266=7,15,IF(L266=8,13.5,0))))))))+IF(L266&lt;=8,0,IF(L266&lt;=16,10,0))-IF(L266&lt;=8,0,IF(L266&lt;=16,(L266-9)*0.255,0)),0)+IF(F266="JnEČ",IF(L266=1,25.5,IF(L266=2,19.53,IF(L266=3,15.48,IF(L266=4,9,IF(L266=5,8.25,IF(L266=6,7.5,IF(L266=7,6.75,IF(L266=8,6,0))))))))+IF(L266&lt;=8,0,IF(L266&lt;=16,5,0))-IF(L266&lt;=8,0,IF(L266&lt;=16,(L266-9)*0.1275,0)),0)+IF(F266="JčPČ",IF(L266=1,21.25,IF(L266=2,14.5,IF(L266=3,11.5,IF(L266=4,7,IF(L266=5,6.5,IF(L266=6,6,IF(L266=7,5.5,IF(L266=8,5,0))))))))+IF(L266&lt;=8,0,IF(L266&lt;=16,4,0))-IF(L266&lt;=8,0,IF(L266&lt;=16,(L266-9)*0.10625,0)),0)+IF(F266="JčEČ",IF(L266=1,17,IF(L266=2,13.02,IF(L266=3,10.32,IF(L266=4,6,IF(L266=5,5.5,IF(L266=6,5,IF(L266=7,4.5,IF(L266=8,4,0))))))))+IF(L266&lt;=8,0,IF(L266&lt;=16,3,0))-IF(L266&lt;=8,0,IF(L266&lt;=16,(L266-9)*0.085,0)),0)+IF(F266="NEAK",IF(L266=1,11.48,IF(L266=2,8.79,IF(L266=3,6.97,IF(L266=4,4.05,IF(L266=5,3.71,IF(L266=6,3.38,IF(L266=7,3.04,IF(L266=8,2.7,0))))))))+IF(L266&lt;=8,0,IF(L266&lt;=16,2,IF(L266&lt;=24,1.3,0)))-IF(L266&lt;=8,0,IF(L266&lt;=16,(L266-9)*0.0574,IF(L266&lt;=24,(L266-17)*0.0574,0))),0))*IF(L266&lt;4,1,IF(OR(F266="PČ",F266="PŽ",F266="PT"),IF(J266&lt;32,J266/32,1),1))* IF(L266&lt;4,1,IF(OR(F266="EČ",F266="EŽ",F266="JOŽ",F266="JPČ",F266="NEAK"),IF(J266&lt;24,J266/24,1),1))*IF(L266&lt;4,1,IF(OR(F266="PČneol",F266="JEČ",F266="JEOF",F266="JnPČ",F266="JnEČ",F266="JčPČ",F266="JčEČ"),IF(J266&lt;16,J266/16,1),1))*IF(L266&lt;4,1,IF(F266="EČneol",IF(J266&lt;8,J266/8,1),1))</f>
        <v>0</v>
      </c>
      <c r="O266" s="52">
        <f t="shared" si="89"/>
        <v>0</v>
      </c>
      <c r="P266" s="53">
        <f t="shared" si="92"/>
        <v>0</v>
      </c>
      <c r="Q266" s="54">
        <f t="shared" si="94"/>
        <v>0</v>
      </c>
      <c r="R266" s="55">
        <f t="shared" si="95"/>
        <v>0</v>
      </c>
    </row>
    <row r="267" spans="1:18" ht="15" customHeight="1">
      <c r="A267" s="102" t="s">
        <v>3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4"/>
      <c r="R267" s="55">
        <f>SUM(R257:R266)</f>
        <v>1.6224000000000001</v>
      </c>
    </row>
    <row r="268" spans="1:18" ht="15" customHeight="1">
      <c r="A268" s="105" t="s">
        <v>183</v>
      </c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48"/>
    </row>
    <row r="269" spans="1:18" ht="15" customHeight="1">
      <c r="A269" s="105" t="s">
        <v>1</v>
      </c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48"/>
    </row>
    <row r="270" spans="1:18" ht="15" customHeight="1">
      <c r="A270" s="105" t="s">
        <v>184</v>
      </c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48"/>
    </row>
    <row r="271" spans="1:18" ht="15" customHeight="1">
      <c r="A271" s="49">
        <v>1</v>
      </c>
      <c r="B271" s="49" t="s">
        <v>185</v>
      </c>
      <c r="C271" s="50" t="s">
        <v>186</v>
      </c>
      <c r="D271" s="49" t="s">
        <v>101</v>
      </c>
      <c r="E271" s="49">
        <v>1</v>
      </c>
      <c r="F271" s="49" t="s">
        <v>113</v>
      </c>
      <c r="G271" s="49">
        <v>1</v>
      </c>
      <c r="H271" s="49" t="s">
        <v>103</v>
      </c>
      <c r="I271" s="49"/>
      <c r="J271" s="49">
        <v>13</v>
      </c>
      <c r="K271" s="49">
        <v>9</v>
      </c>
      <c r="L271" s="49">
        <v>13</v>
      </c>
      <c r="M271" s="49" t="s">
        <v>108</v>
      </c>
      <c r="N271" s="51">
        <f>(IF(F271="OŽ",IF(L271=1,612,IF(L271=2,473.76,IF(L271=3,380.16,IF(L271=4,201.6,IF(L271=5,187.2,IF(L271=6,172.8,IF(L271=7,165,IF(L271=8,160,0))))))))+IF(L271&lt;=8,0,IF(L271&lt;=16,153,IF(L271&lt;=24,120,IF(L271&lt;=32,89,IF(L271&lt;=48,58,0)))))-IF(L271&lt;=8,0,IF(L271&lt;=16,(L271-9)*3.06,IF(L271&lt;=24,(L271-17)*3.06,IF(L271&lt;=32,(L271-25)*3.06,IF(L271&lt;=48,(L271-33)*3.06,0))))),0)+IF(F271="PČ",IF(L271=1,449,IF(L271=2,314.6,IF(L271=3,238,IF(L271=4,172,IF(L271=5,159,IF(L271=6,145,IF(L271=7,132,IF(L271=8,119,0))))))))+IF(L271&lt;=8,0,IF(L271&lt;=16,88,IF(L271&lt;=24,55,IF(L271&lt;=32,22,0))))-IF(L271&lt;=8,0,IF(L271&lt;=16,(L271-9)*2.245,IF(L271&lt;=24,(L271-17)*2.245,IF(L271&lt;=32,(L271-25)*2.245,0)))),0)+IF(F271="PČneol",IF(L271=1,85,IF(L271=2,64.61,IF(L271=3,50.76,IF(L271=4,16.25,IF(L271=5,15,IF(L271=6,13.75,IF(L271=7,12.5,IF(L271=8,11.25,0))))))))+IF(L271&lt;=8,0,IF(L271&lt;=16,9,0))-IF(L271&lt;=8,0,IF(L271&lt;=16,(L271-9)*0.425,0)),0)+IF(F271="PŽ",IF(L271=1,85,IF(L271=2,59.5,IF(L271=3,45,IF(L271=4,32.5,IF(L271=5,30,IF(L271=6,27.5,IF(L271=7,25,IF(L271=8,22.5,0))))))))+IF(L271&lt;=8,0,IF(L271&lt;=16,19,IF(L271&lt;=24,13,IF(L271&lt;=32,8,0))))-IF(L271&lt;=8,0,IF(L271&lt;=16,(L271-9)*0.425,IF(L271&lt;=24,(L271-17)*0.425,IF(L271&lt;=32,(L271-25)*0.425,0)))),0)+IF(F271="EČ",IF(L271=1,204,IF(L271=2,156.24,IF(L271=3,123.84,IF(L271=4,72,IF(L271=5,66,IF(L271=6,60,IF(L271=7,54,IF(L271=8,48,0))))))))+IF(L271&lt;=8,0,IF(L271&lt;=16,40,IF(L271&lt;=24,25,0)))-IF(L271&lt;=8,0,IF(L271&lt;=16,(L271-9)*1.02,IF(L271&lt;=24,(L271-17)*1.02,0))),0)+IF(F271="EČneol",IF(L271=1,68,IF(L271=2,51.69,IF(L271=3,40.61,IF(L271=4,13,IF(L271=5,12,IF(L271=6,11,IF(L271=7,10,IF(L271=8,9,0)))))))))+IF(F271="EŽ",IF(L271=1,68,IF(L271=2,47.6,IF(L271=3,36,IF(L271=4,18,IF(L271=5,16.5,IF(L271=6,15,IF(L271=7,13.5,IF(L271=8,12,0))))))))+IF(L271&lt;=8,0,IF(L271&lt;=16,10,IF(L271&lt;=24,6,0)))-IF(L271&lt;=8,0,IF(L271&lt;=16,(L271-9)*0.34,IF(L271&lt;=24,(L271-17)*0.34,0))),0)+IF(F271="PT",IF(L271=1,68,IF(L271=2,52.08,IF(L271=3,41.28,IF(L271=4,24,IF(L271=5,22,IF(L271=6,20,IF(L271=7,18,IF(L271=8,16,0))))))))+IF(L271&lt;=8,0,IF(L271&lt;=16,13,IF(L271&lt;=24,9,IF(L271&lt;=32,4,0))))-IF(L271&lt;=8,0,IF(L271&lt;=16,(L271-9)*0.34,IF(L271&lt;=24,(L271-17)*0.34,IF(L271&lt;=32,(L271-25)*0.34,0)))),0)+IF(F271="JOŽ",IF(L271=1,85,IF(L271=2,59.5,IF(L271=3,45,IF(L271=4,32.5,IF(L271=5,30,IF(L271=6,27.5,IF(L271=7,25,IF(L271=8,22.5,0))))))))+IF(L271&lt;=8,0,IF(L271&lt;=16,19,IF(L271&lt;=24,13,0)))-IF(L271&lt;=8,0,IF(L271&lt;=16,(L271-9)*0.425,IF(L271&lt;=24,(L271-17)*0.425,0))),0)+IF(F271="JPČ",IF(L271=1,68,IF(L271=2,47.6,IF(L271=3,36,IF(L271=4,26,IF(L271=5,24,IF(L271=6,22,IF(L271=7,20,IF(L271=8,18,0))))))))+IF(L271&lt;=8,0,IF(L271&lt;=16,13,IF(L271&lt;=24,9,0)))-IF(L271&lt;=8,0,IF(L271&lt;=16,(L271-9)*0.34,IF(L271&lt;=24,(L271-17)*0.34,0))),0)+IF(F271="JEČ",IF(L271=1,34,IF(L271=2,26.04,IF(L271=3,20.6,IF(L271=4,12,IF(L271=5,11,IF(L271=6,10,IF(L271=7,9,IF(L271=8,8,0))))))))+IF(L271&lt;=8,0,IF(L271&lt;=16,6,0))-IF(L271&lt;=8,0,IF(L271&lt;=16,(L271-9)*0.17,0)),0)+IF(F271="JEOF",IF(L271=1,34,IF(L271=2,26.04,IF(L271=3,20.6,IF(L271=4,12,IF(L271=5,11,IF(L271=6,10,IF(L271=7,9,IF(L271=8,8,0))))))))+IF(L271&lt;=8,0,IF(L271&lt;=16,6,0))-IF(L271&lt;=8,0,IF(L271&lt;=16,(L271-9)*0.17,0)),0)+IF(F271="JnPČ",IF(L271=1,51,IF(L271=2,35.7,IF(L271=3,27,IF(L271=4,19.5,IF(L271=5,18,IF(L271=6,16.5,IF(L271=7,15,IF(L271=8,13.5,0))))))))+IF(L271&lt;=8,0,IF(L271&lt;=16,10,0))-IF(L271&lt;=8,0,IF(L271&lt;=16,(L271-9)*0.255,0)),0)+IF(F271="JnEČ",IF(L271=1,25.5,IF(L271=2,19.53,IF(L271=3,15.48,IF(L271=4,9,IF(L271=5,8.25,IF(L271=6,7.5,IF(L271=7,6.75,IF(L271=8,6,0))))))))+IF(L271&lt;=8,0,IF(L271&lt;=16,5,0))-IF(L271&lt;=8,0,IF(L271&lt;=16,(L271-9)*0.1275,0)),0)+IF(F271="JčPČ",IF(L271=1,21.25,IF(L271=2,14.5,IF(L271=3,11.5,IF(L271=4,7,IF(L271=5,6.5,IF(L271=6,6,IF(L271=7,5.5,IF(L271=8,5,0))))))))+IF(L271&lt;=8,0,IF(L271&lt;=16,4,0))-IF(L271&lt;=8,0,IF(L271&lt;=16,(L271-9)*0.10625,0)),0)+IF(F271="JčEČ",IF(L271=1,17,IF(L271=2,13.02,IF(L271=3,10.32,IF(L271=4,6,IF(L271=5,5.5,IF(L271=6,5,IF(L271=7,4.5,IF(L271=8,4,0))))))))+IF(L271&lt;=8,0,IF(L271&lt;=16,3,0))-IF(L271&lt;=8,0,IF(L271&lt;=16,(L271-9)*0.085,0)),0)+IF(F271="NEAK",IF(L271=1,11.48,IF(L271=2,8.79,IF(L271=3,6.97,IF(L271=4,4.05,IF(L271=5,3.71,IF(L271=6,3.38,IF(L271=7,3.04,IF(L271=8,2.7,0))))))))+IF(L271&lt;=8,0,IF(L271&lt;=16,2,IF(L271&lt;=24,1.3,0)))-IF(L271&lt;=8,0,IF(L271&lt;=16,(L271-9)*0.0574,IF(L271&lt;=24,(L271-17)*0.0574,0))),0))*IF(L271&lt;4,1,IF(OR(F271="PČ",F271="PŽ",F271="PT"),IF(J271&lt;32,J271/32,1),1))* IF(L271&lt;4,1,IF(OR(F271="EČ",F271="EŽ",F271="JOŽ",F271="JPČ",F271="NEAK"),IF(J271&lt;24,J271/24,1),1))*IF(L271&lt;4,1,IF(OR(F271="PČneol",F271="JEČ",F271="JEOF",F271="JnPČ",F271="JnEČ",F271="JčPČ",F271="JčEČ"),IF(J271&lt;16,J271/16,1),1))*IF(L271&lt;4,1,IF(F271="EČneol",IF(J271&lt;8,J271/8,1),1))</f>
        <v>3.6481250000000003</v>
      </c>
      <c r="O271" s="52">
        <f t="shared" ref="O271:O280" si="97">IF(F271="OŽ",N271,IF(H271="Ne",IF(J271*0.3&lt;=J271-L271,N271,0),IF(J271*0.1&lt;=J271-L271,N271,0)))</f>
        <v>0</v>
      </c>
      <c r="P271" s="53">
        <f>IF(O271=0,0,IF(F271="OŽ",IF(L271&gt;47,0,IF(J271&gt;47,(48-L271)*1.836,((48-L271)-(48-J271))*1.836)),0)+IF(F271="PČ",IF(L271&gt;31,0,IF(J271&gt;31,(32-L271)*1.347,((32-L271)-(32-J271))*1.347)),0)+ IF(F271="PČneol",IF(L271&gt;15,0,IF(J271&gt;15,(16-L271)*0.255,((16-L271)-(16-J271))*0.255)),0)+IF(F271="PŽ",IF(L271&gt;31,0,IF(J271&gt;31,(32-L271)*0.255,((32-L271)-(32-J271))*0.255)),0)+IF(F271="EČ",IF(L271&gt;23,0,IF(J271&gt;23,(24-L271)*0.612,((24-L271)-(24-J271))*0.612)),0)+IF(F271="EČneol",IF(L271&gt;7,0,IF(J271&gt;7,(8-L271)*0.204,((8-L271)-(8-J271))*0.204)),0)+IF(F271="EŽ",IF(L271&gt;23,0,IF(J271&gt;23,(24-L271)*0.204,((24-L271)-(24-J271))*0.204)),0)+IF(F271="PT",IF(L271&gt;31,0,IF(J271&gt;31,(32-L271)*0.204,((32-L271)-(32-J271))*0.204)),0)+IF(F271="JOŽ",IF(L271&gt;23,0,IF(J271&gt;23,(24-L271)*0.255,((24-L271)-(24-J271))*0.255)),0)+IF(F271="JPČ",IF(L271&gt;23,0,IF(J271&gt;23,(24-L271)*0.204,((24-L271)-(24-J271))*0.204)),0)+IF(F271="JEČ",IF(L271&gt;15,0,IF(J271&gt;15,(16-L271)*0.102,((16-L271)-(16-J271))*0.102)),0)+IF(F271="JEOF",IF(L271&gt;15,0,IF(J271&gt;15,(16-L271)*0.102,((16-L271)-(16-J271))*0.102)),0)+IF(F271="JnPČ",IF(L271&gt;15,0,IF(J271&gt;15,(16-L271)*0.153,((16-L271)-(16-J271))*0.153)),0)+IF(F271="JnEČ",IF(L271&gt;15,0,IF(J271&gt;15,(16-L271)*0.0765,((16-L271)-(16-J271))*0.0765)),0)+IF(F271="JčPČ",IF(L271&gt;15,0,IF(J271&gt;15,(16-L271)*0.06375,((16-L271)-(16-J271))*0.06375)),0)+IF(F271="JčEČ",IF(L271&gt;15,0,IF(J271&gt;15,(16-L271)*0.051,((16-L271)-(16-J271))*0.051)),0)+IF(F271="NEAK",IF(L271&gt;23,0,IF(J271&gt;23,(24-L271)*0.03444,((24-L271)-(24-J271))*0.03444)),0))</f>
        <v>0</v>
      </c>
      <c r="Q271" s="54">
        <f>IF(ISERROR(P271*100/N271),0,(P271*100/N271))</f>
        <v>0</v>
      </c>
      <c r="R271" s="55">
        <f t="shared" ref="R271:R277" si="98">IF(Q271&lt;=30,O271+P271,O271+O271*0.3)*IF(G271=1,0.4,IF(G271=2,0.75,IF(G271="1 (kas 4 m. 1 k. nerengiamos)",0.52,1)))*IF(D271="olimpinė",1,IF(M271="Ne",0.5,1))*IF(D271="olimpinė",1,IF(J271&lt;8,0,1))*E271*IF(D271="olimpinė",1,IF(K271&lt;16,0,1))*IF(I271&lt;=1,1,1/I271)*IF(OR(A16="Lietuvos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72" spans="1:18" ht="15" customHeight="1">
      <c r="A272" s="49">
        <v>2</v>
      </c>
      <c r="B272" s="49" t="s">
        <v>185</v>
      </c>
      <c r="C272" s="50" t="s">
        <v>186</v>
      </c>
      <c r="D272" s="49" t="s">
        <v>101</v>
      </c>
      <c r="E272" s="49">
        <v>1</v>
      </c>
      <c r="F272" s="49" t="s">
        <v>113</v>
      </c>
      <c r="G272" s="49">
        <v>1</v>
      </c>
      <c r="H272" s="49" t="s">
        <v>103</v>
      </c>
      <c r="I272" s="49"/>
      <c r="J272" s="49">
        <v>13</v>
      </c>
      <c r="K272" s="49">
        <v>9</v>
      </c>
      <c r="L272" s="49">
        <v>13</v>
      </c>
      <c r="M272" s="49" t="s">
        <v>108</v>
      </c>
      <c r="N272" s="51">
        <f t="shared" ref="N272:N278" si="99">(IF(F272="OŽ",IF(L272=1,612,IF(L272=2,473.76,IF(L272=3,380.16,IF(L272=4,201.6,IF(L272=5,187.2,IF(L272=6,172.8,IF(L272=7,165,IF(L272=8,160,0))))))))+IF(L272&lt;=8,0,IF(L272&lt;=16,153,IF(L272&lt;=24,120,IF(L272&lt;=32,89,IF(L272&lt;=48,58,0)))))-IF(L272&lt;=8,0,IF(L272&lt;=16,(L272-9)*3.06,IF(L272&lt;=24,(L272-17)*3.06,IF(L272&lt;=32,(L272-25)*3.06,IF(L272&lt;=48,(L272-33)*3.06,0))))),0)+IF(F272="PČ",IF(L272=1,449,IF(L272=2,314.6,IF(L272=3,238,IF(L272=4,172,IF(L272=5,159,IF(L272=6,145,IF(L272=7,132,IF(L272=8,119,0))))))))+IF(L272&lt;=8,0,IF(L272&lt;=16,88,IF(L272&lt;=24,55,IF(L272&lt;=32,22,0))))-IF(L272&lt;=8,0,IF(L272&lt;=16,(L272-9)*2.245,IF(L272&lt;=24,(L272-17)*2.245,IF(L272&lt;=32,(L272-25)*2.245,0)))),0)+IF(F272="PČneol",IF(L272=1,85,IF(L272=2,64.61,IF(L272=3,50.76,IF(L272=4,16.25,IF(L272=5,15,IF(L272=6,13.75,IF(L272=7,12.5,IF(L272=8,11.25,0))))))))+IF(L272&lt;=8,0,IF(L272&lt;=16,9,0))-IF(L272&lt;=8,0,IF(L272&lt;=16,(L272-9)*0.425,0)),0)+IF(F272="PŽ",IF(L272=1,85,IF(L272=2,59.5,IF(L272=3,45,IF(L272=4,32.5,IF(L272=5,30,IF(L272=6,27.5,IF(L272=7,25,IF(L272=8,22.5,0))))))))+IF(L272&lt;=8,0,IF(L272&lt;=16,19,IF(L272&lt;=24,13,IF(L272&lt;=32,8,0))))-IF(L272&lt;=8,0,IF(L272&lt;=16,(L272-9)*0.425,IF(L272&lt;=24,(L272-17)*0.425,IF(L272&lt;=32,(L272-25)*0.425,0)))),0)+IF(F272="EČ",IF(L272=1,204,IF(L272=2,156.24,IF(L272=3,123.84,IF(L272=4,72,IF(L272=5,66,IF(L272=6,60,IF(L272=7,54,IF(L272=8,48,0))))))))+IF(L272&lt;=8,0,IF(L272&lt;=16,40,IF(L272&lt;=24,25,0)))-IF(L272&lt;=8,0,IF(L272&lt;=16,(L272-9)*1.02,IF(L272&lt;=24,(L272-17)*1.02,0))),0)+IF(F272="EČneol",IF(L272=1,68,IF(L272=2,51.69,IF(L272=3,40.61,IF(L272=4,13,IF(L272=5,12,IF(L272=6,11,IF(L272=7,10,IF(L272=8,9,0)))))))))+IF(F272="EŽ",IF(L272=1,68,IF(L272=2,47.6,IF(L272=3,36,IF(L272=4,18,IF(L272=5,16.5,IF(L272=6,15,IF(L272=7,13.5,IF(L272=8,12,0))))))))+IF(L272&lt;=8,0,IF(L272&lt;=16,10,IF(L272&lt;=24,6,0)))-IF(L272&lt;=8,0,IF(L272&lt;=16,(L272-9)*0.34,IF(L272&lt;=24,(L272-17)*0.34,0))),0)+IF(F272="PT",IF(L272=1,68,IF(L272=2,52.08,IF(L272=3,41.28,IF(L272=4,24,IF(L272=5,22,IF(L272=6,20,IF(L272=7,18,IF(L272=8,16,0))))))))+IF(L272&lt;=8,0,IF(L272&lt;=16,13,IF(L272&lt;=24,9,IF(L272&lt;=32,4,0))))-IF(L272&lt;=8,0,IF(L272&lt;=16,(L272-9)*0.34,IF(L272&lt;=24,(L272-17)*0.34,IF(L272&lt;=32,(L272-25)*0.34,0)))),0)+IF(F272="JOŽ",IF(L272=1,85,IF(L272=2,59.5,IF(L272=3,45,IF(L272=4,32.5,IF(L272=5,30,IF(L272=6,27.5,IF(L272=7,25,IF(L272=8,22.5,0))))))))+IF(L272&lt;=8,0,IF(L272&lt;=16,19,IF(L272&lt;=24,13,0)))-IF(L272&lt;=8,0,IF(L272&lt;=16,(L272-9)*0.425,IF(L272&lt;=24,(L272-17)*0.425,0))),0)+IF(F272="JPČ",IF(L272=1,68,IF(L272=2,47.6,IF(L272=3,36,IF(L272=4,26,IF(L272=5,24,IF(L272=6,22,IF(L272=7,20,IF(L272=8,18,0))))))))+IF(L272&lt;=8,0,IF(L272&lt;=16,13,IF(L272&lt;=24,9,0)))-IF(L272&lt;=8,0,IF(L272&lt;=16,(L272-9)*0.34,IF(L272&lt;=24,(L272-17)*0.34,0))),0)+IF(F272="JEČ",IF(L272=1,34,IF(L272=2,26.04,IF(L272=3,20.6,IF(L272=4,12,IF(L272=5,11,IF(L272=6,10,IF(L272=7,9,IF(L272=8,8,0))))))))+IF(L272&lt;=8,0,IF(L272&lt;=16,6,0))-IF(L272&lt;=8,0,IF(L272&lt;=16,(L272-9)*0.17,0)),0)+IF(F272="JEOF",IF(L272=1,34,IF(L272=2,26.04,IF(L272=3,20.6,IF(L272=4,12,IF(L272=5,11,IF(L272=6,10,IF(L272=7,9,IF(L272=8,8,0))))))))+IF(L272&lt;=8,0,IF(L272&lt;=16,6,0))-IF(L272&lt;=8,0,IF(L272&lt;=16,(L272-9)*0.17,0)),0)+IF(F272="JnPČ",IF(L272=1,51,IF(L272=2,35.7,IF(L272=3,27,IF(L272=4,19.5,IF(L272=5,18,IF(L272=6,16.5,IF(L272=7,15,IF(L272=8,13.5,0))))))))+IF(L272&lt;=8,0,IF(L272&lt;=16,10,0))-IF(L272&lt;=8,0,IF(L272&lt;=16,(L272-9)*0.255,0)),0)+IF(F272="JnEČ",IF(L272=1,25.5,IF(L272=2,19.53,IF(L272=3,15.48,IF(L272=4,9,IF(L272=5,8.25,IF(L272=6,7.5,IF(L272=7,6.75,IF(L272=8,6,0))))))))+IF(L272&lt;=8,0,IF(L272&lt;=16,5,0))-IF(L272&lt;=8,0,IF(L272&lt;=16,(L272-9)*0.1275,0)),0)+IF(F272="JčPČ",IF(L272=1,21.25,IF(L272=2,14.5,IF(L272=3,11.5,IF(L272=4,7,IF(L272=5,6.5,IF(L272=6,6,IF(L272=7,5.5,IF(L272=8,5,0))))))))+IF(L272&lt;=8,0,IF(L272&lt;=16,4,0))-IF(L272&lt;=8,0,IF(L272&lt;=16,(L272-9)*0.10625,0)),0)+IF(F272="JčEČ",IF(L272=1,17,IF(L272=2,13.02,IF(L272=3,10.32,IF(L272=4,6,IF(L272=5,5.5,IF(L272=6,5,IF(L272=7,4.5,IF(L272=8,4,0))))))))+IF(L272&lt;=8,0,IF(L272&lt;=16,3,0))-IF(L272&lt;=8,0,IF(L272&lt;=16,(L272-9)*0.085,0)),0)+IF(F272="NEAK",IF(L272=1,11.48,IF(L272=2,8.79,IF(L272=3,6.97,IF(L272=4,4.05,IF(L272=5,3.71,IF(L272=6,3.38,IF(L272=7,3.04,IF(L272=8,2.7,0))))))))+IF(L272&lt;=8,0,IF(L272&lt;=16,2,IF(L272&lt;=24,1.3,0)))-IF(L272&lt;=8,0,IF(L272&lt;=16,(L272-9)*0.0574,IF(L272&lt;=24,(L272-17)*0.0574,0))),0))*IF(L272&lt;4,1,IF(OR(F272="PČ",F272="PŽ",F272="PT"),IF(J272&lt;32,J272/32,1),1))* IF(L272&lt;4,1,IF(OR(F272="EČ",F272="EŽ",F272="JOŽ",F272="JPČ",F272="NEAK"),IF(J272&lt;24,J272/24,1),1))*IF(L272&lt;4,1,IF(OR(F272="PČneol",F272="JEČ",F272="JEOF",F272="JnPČ",F272="JnEČ",F272="JčPČ",F272="JčEČ"),IF(J272&lt;16,J272/16,1),1))*IF(L272&lt;4,1,IF(F272="EČneol",IF(J272&lt;8,J272/8,1),1))</f>
        <v>3.6481250000000003</v>
      </c>
      <c r="O272" s="52">
        <f t="shared" si="97"/>
        <v>0</v>
      </c>
      <c r="P272" s="53">
        <f t="shared" ref="P272:P280" si="100">IF(O272=0,0,IF(F272="OŽ",IF(L272&gt;47,0,IF(J272&gt;47,(48-L272)*1.836,((48-L272)-(48-J272))*1.836)),0)+IF(F272="PČ",IF(L272&gt;31,0,IF(J272&gt;31,(32-L272)*1.347,((32-L272)-(32-J272))*1.347)),0)+ IF(F272="PČneol",IF(L272&gt;15,0,IF(J272&gt;15,(16-L272)*0.255,((16-L272)-(16-J272))*0.255)),0)+IF(F272="PŽ",IF(L272&gt;31,0,IF(J272&gt;31,(32-L272)*0.255,((32-L272)-(32-J272))*0.255)),0)+IF(F272="EČ",IF(L272&gt;23,0,IF(J272&gt;23,(24-L272)*0.612,((24-L272)-(24-J272))*0.612)),0)+IF(F272="EČneol",IF(L272&gt;7,0,IF(J272&gt;7,(8-L272)*0.204,((8-L272)-(8-J272))*0.204)),0)+IF(F272="EŽ",IF(L272&gt;23,0,IF(J272&gt;23,(24-L272)*0.204,((24-L272)-(24-J272))*0.204)),0)+IF(F272="PT",IF(L272&gt;31,0,IF(J272&gt;31,(32-L272)*0.204,((32-L272)-(32-J272))*0.204)),0)+IF(F272="JOŽ",IF(L272&gt;23,0,IF(J272&gt;23,(24-L272)*0.255,((24-L272)-(24-J272))*0.255)),0)+IF(F272="JPČ",IF(L272&gt;23,0,IF(J272&gt;23,(24-L272)*0.204,((24-L272)-(24-J272))*0.204)),0)+IF(F272="JEČ",IF(L272&gt;15,0,IF(J272&gt;15,(16-L272)*0.102,((16-L272)-(16-J272))*0.102)),0)+IF(F272="JEOF",IF(L272&gt;15,0,IF(J272&gt;15,(16-L272)*0.102,((16-L272)-(16-J272))*0.102)),0)+IF(F272="JnPČ",IF(L272&gt;15,0,IF(J272&gt;15,(16-L272)*0.153,((16-L272)-(16-J272))*0.153)),0)+IF(F272="JnEČ",IF(L272&gt;15,0,IF(J272&gt;15,(16-L272)*0.0765,((16-L272)-(16-J272))*0.0765)),0)+IF(F272="JčPČ",IF(L272&gt;15,0,IF(J272&gt;15,(16-L272)*0.06375,((16-L272)-(16-J272))*0.06375)),0)+IF(F272="JčEČ",IF(L272&gt;15,0,IF(J272&gt;15,(16-L272)*0.051,((16-L272)-(16-J272))*0.051)),0)+IF(F272="NEAK",IF(L272&gt;23,0,IF(J272&gt;23,(24-L272)*0.03444,((24-L272)-(24-J272))*0.03444)),0))</f>
        <v>0</v>
      </c>
      <c r="Q272" s="54">
        <f t="shared" ref="Q272" si="101">IF(ISERROR(P272*100/N272),0,(P272*100/N272))</f>
        <v>0</v>
      </c>
      <c r="R272" s="55">
        <f t="shared" si="98"/>
        <v>0</v>
      </c>
    </row>
    <row r="273" spans="1:18" ht="15" customHeight="1">
      <c r="A273" s="49">
        <v>3</v>
      </c>
      <c r="B273" s="49" t="s">
        <v>185</v>
      </c>
      <c r="C273" s="50" t="s">
        <v>186</v>
      </c>
      <c r="D273" s="49" t="s">
        <v>104</v>
      </c>
      <c r="E273" s="49">
        <v>1</v>
      </c>
      <c r="F273" s="49" t="s">
        <v>113</v>
      </c>
      <c r="G273" s="49">
        <v>1</v>
      </c>
      <c r="H273" s="49" t="s">
        <v>103</v>
      </c>
      <c r="I273" s="49"/>
      <c r="J273" s="49">
        <v>13</v>
      </c>
      <c r="K273" s="49">
        <v>9</v>
      </c>
      <c r="L273" s="49">
        <v>13</v>
      </c>
      <c r="M273" s="49" t="s">
        <v>108</v>
      </c>
      <c r="N273" s="51">
        <f t="shared" si="99"/>
        <v>3.6481250000000003</v>
      </c>
      <c r="O273" s="52">
        <f t="shared" si="97"/>
        <v>0</v>
      </c>
      <c r="P273" s="53">
        <f t="shared" si="100"/>
        <v>0</v>
      </c>
      <c r="Q273" s="54">
        <f>IF(ISERROR(P273*100/N273),0,(P273*100/N273))</f>
        <v>0</v>
      </c>
      <c r="R273" s="55">
        <f t="shared" si="98"/>
        <v>0</v>
      </c>
    </row>
    <row r="274" spans="1:18" ht="15" hidden="1" customHeight="1">
      <c r="A274" s="49">
        <v>4</v>
      </c>
      <c r="B274" s="49"/>
      <c r="C274" s="50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51">
        <f t="shared" si="99"/>
        <v>0</v>
      </c>
      <c r="O274" s="52">
        <f t="shared" si="97"/>
        <v>0</v>
      </c>
      <c r="P274" s="53">
        <f t="shared" si="100"/>
        <v>0</v>
      </c>
      <c r="Q274" s="54">
        <f t="shared" ref="Q274:Q280" si="102">IF(ISERROR(P274*100/N274),0,(P274*100/N274))</f>
        <v>0</v>
      </c>
      <c r="R274" s="55">
        <f t="shared" si="98"/>
        <v>0</v>
      </c>
    </row>
    <row r="275" spans="1:18" ht="15" hidden="1" customHeight="1">
      <c r="A275" s="49">
        <v>5</v>
      </c>
      <c r="B275" s="49"/>
      <c r="C275" s="50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51">
        <f t="shared" si="99"/>
        <v>0</v>
      </c>
      <c r="O275" s="52">
        <f t="shared" si="97"/>
        <v>0</v>
      </c>
      <c r="P275" s="53">
        <f t="shared" si="100"/>
        <v>0</v>
      </c>
      <c r="Q275" s="54">
        <f t="shared" si="102"/>
        <v>0</v>
      </c>
      <c r="R275" s="55">
        <f t="shared" si="98"/>
        <v>0</v>
      </c>
    </row>
    <row r="276" spans="1:18" ht="15" hidden="1" customHeight="1">
      <c r="A276" s="49">
        <v>6</v>
      </c>
      <c r="B276" s="49"/>
      <c r="C276" s="50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51">
        <f t="shared" si="99"/>
        <v>0</v>
      </c>
      <c r="O276" s="52">
        <f t="shared" si="97"/>
        <v>0</v>
      </c>
      <c r="P276" s="53">
        <f t="shared" si="100"/>
        <v>0</v>
      </c>
      <c r="Q276" s="54">
        <f t="shared" si="102"/>
        <v>0</v>
      </c>
      <c r="R276" s="55">
        <f t="shared" si="98"/>
        <v>0</v>
      </c>
    </row>
    <row r="277" spans="1:18" ht="15" hidden="1" customHeight="1">
      <c r="A277" s="49">
        <v>7</v>
      </c>
      <c r="B277" s="49"/>
      <c r="C277" s="50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51">
        <f t="shared" si="99"/>
        <v>0</v>
      </c>
      <c r="O277" s="52">
        <f t="shared" si="97"/>
        <v>0</v>
      </c>
      <c r="P277" s="53">
        <f t="shared" si="100"/>
        <v>0</v>
      </c>
      <c r="Q277" s="54">
        <f t="shared" si="102"/>
        <v>0</v>
      </c>
      <c r="R277" s="55">
        <f t="shared" si="98"/>
        <v>0</v>
      </c>
    </row>
    <row r="278" spans="1:18" ht="15" hidden="1" customHeight="1">
      <c r="A278" s="49">
        <v>8</v>
      </c>
      <c r="B278" s="49"/>
      <c r="C278" s="50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51">
        <f t="shared" si="99"/>
        <v>0</v>
      </c>
      <c r="O278" s="52">
        <f t="shared" si="97"/>
        <v>0</v>
      </c>
      <c r="P278" s="53">
        <f t="shared" si="100"/>
        <v>0</v>
      </c>
      <c r="Q278" s="54">
        <f t="shared" si="102"/>
        <v>0</v>
      </c>
      <c r="R278" s="55">
        <f t="shared" ref="R278:R280" si="103">IF(Q278&lt;=30,O278+P278,O278+O278*0.3)*IF(G278=1,0.4,IF(G278=2,0.75,IF(G278="1 (kas 4 m. 1 k. nerengiamos)",0.52,1)))*IF(D278="olimpinė",1,IF(M278="Ne",0.5,1))*IF(D278="olimpinė",1,IF(J278&lt;8,0,1))*E278*IF(D278="olimpinė",1,IF(K278&lt;16,0,1))*IF(I278&lt;=1,1,1/I278)*IF(OR(A268="Lietuvos lengvosios atletikos federacija",A268="Lietuvos šaudymo sporto sąjunga"),1.01,1)*IF(OR(A268="Lietuvos dviračių sporto federacija",A268="Lietuvos biatlono federacija",A268=" Lietuvos nacionalinė slidinėjimo asociacija"),1.03,1)*IF(OR(A268="Lietuvos baidarių ir kanojų irklavimo federacija",A268="Lietuvos buriuotojų sąjunga",A268="Lietuvos irklavimo federacija"),1.04,1)*IF(OR(A268="Lietuvos aeroklubas",A268="Lietuvos automobilių sporto federacija",A268="Lietuvos motociklų sporto federacija",A268="Lietuvos motorlaivių federacija",A268="Lietuvos žirginio sporto federacija"),1.09,1)</f>
        <v>0</v>
      </c>
    </row>
    <row r="279" spans="1:18" ht="15" hidden="1" customHeight="1">
      <c r="A279" s="49">
        <v>9</v>
      </c>
      <c r="B279" s="49"/>
      <c r="C279" s="50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51">
        <f>(IF(F279="OŽ",IF(L279=1,612,IF(L279=2,473.76,IF(L279=3,380.16,IF(L279=4,201.6,IF(L279=5,187.2,IF(L279=6,172.8,IF(L279=7,165,IF(L279=8,160,0))))))))+IF(L279&lt;=8,0,IF(L279&lt;=16,153,IF(L279&lt;=24,120,IF(L279&lt;=32,89,IF(L279&lt;=48,58,0)))))-IF(L279&lt;=8,0,IF(L279&lt;=16,(L279-9)*3.06,IF(L279&lt;=24,(L279-17)*3.06,IF(L279&lt;=32,(L279-25)*3.06,IF(L279&lt;=48,(L279-33)*3.06,0))))),0)+IF(F279="PČ",IF(L279=1,449,IF(L279=2,314.6,IF(L279=3,238,IF(L279=4,172,IF(L279=5,159,IF(L279=6,145,IF(L279=7,132,IF(L279=8,119,0))))))))+IF(L279&lt;=8,0,IF(L279&lt;=16,88,IF(L279&lt;=24,55,IF(L279&lt;=32,22,0))))-IF(L279&lt;=8,0,IF(L279&lt;=16,(L279-9)*2.245,IF(L279&lt;=24,(L279-17)*2.245,IF(L279&lt;=32,(L279-25)*2.245,0)))),0)+IF(F279="PČneol",IF(L279=1,85,IF(L279=2,64.61,IF(L279=3,50.76,IF(L279=4,16.25,IF(L279=5,15,IF(L279=6,13.75,IF(L279=7,12.5,IF(L279=8,11.25,0))))))))+IF(L279&lt;=8,0,IF(L279&lt;=16,9,0))-IF(L279&lt;=8,0,IF(L279&lt;=16,(L279-9)*0.425,0)),0)+IF(F279="PŽ",IF(L279=1,85,IF(L279=2,59.5,IF(L279=3,45,IF(L279=4,32.5,IF(L279=5,30,IF(L279=6,27.5,IF(L279=7,25,IF(L279=8,22.5,0))))))))+IF(L279&lt;=8,0,IF(L279&lt;=16,19,IF(L279&lt;=24,13,IF(L279&lt;=32,8,0))))-IF(L279&lt;=8,0,IF(L279&lt;=16,(L279-9)*0.425,IF(L279&lt;=24,(L279-17)*0.425,IF(L279&lt;=32,(L279-25)*0.425,0)))),0)+IF(F279="EČ",IF(L279=1,204,IF(L279=2,156.24,IF(L279=3,123.84,IF(L279=4,72,IF(L279=5,66,IF(L279=6,60,IF(L279=7,54,IF(L279=8,48,0))))))))+IF(L279&lt;=8,0,IF(L279&lt;=16,40,IF(L279&lt;=24,25,0)))-IF(L279&lt;=8,0,IF(L279&lt;=16,(L279-9)*1.02,IF(L279&lt;=24,(L279-17)*1.02,0))),0)+IF(F279="EČneol",IF(L279=1,68,IF(L279=2,51.69,IF(L279=3,40.61,IF(L279=4,13,IF(L279=5,12,IF(L279=6,11,IF(L279=7,10,IF(L279=8,9,0)))))))))+IF(F279="EŽ",IF(L279=1,68,IF(L279=2,47.6,IF(L279=3,36,IF(L279=4,18,IF(L279=5,16.5,IF(L279=6,15,IF(L279=7,13.5,IF(L279=8,12,0))))))))+IF(L279&lt;=8,0,IF(L279&lt;=16,10,IF(L279&lt;=24,6,0)))-IF(L279&lt;=8,0,IF(L279&lt;=16,(L279-9)*0.34,IF(L279&lt;=24,(L279-17)*0.34,0))),0)+IF(F279="PT",IF(L279=1,68,IF(L279=2,52.08,IF(L279=3,41.28,IF(L279=4,24,IF(L279=5,22,IF(L279=6,20,IF(L279=7,18,IF(L279=8,16,0))))))))+IF(L279&lt;=8,0,IF(L279&lt;=16,13,IF(L279&lt;=24,9,IF(L279&lt;=32,4,0))))-IF(L279&lt;=8,0,IF(L279&lt;=16,(L279-9)*0.34,IF(L279&lt;=24,(L279-17)*0.34,IF(L279&lt;=32,(L279-25)*0.34,0)))),0)+IF(F279="JOŽ",IF(L279=1,85,IF(L279=2,59.5,IF(L279=3,45,IF(L279=4,32.5,IF(L279=5,30,IF(L279=6,27.5,IF(L279=7,25,IF(L279=8,22.5,0))))))))+IF(L279&lt;=8,0,IF(L279&lt;=16,19,IF(L279&lt;=24,13,0)))-IF(L279&lt;=8,0,IF(L279&lt;=16,(L279-9)*0.425,IF(L279&lt;=24,(L279-17)*0.425,0))),0)+IF(F279="JPČ",IF(L279=1,68,IF(L279=2,47.6,IF(L279=3,36,IF(L279=4,26,IF(L279=5,24,IF(L279=6,22,IF(L279=7,20,IF(L279=8,18,0))))))))+IF(L279&lt;=8,0,IF(L279&lt;=16,13,IF(L279&lt;=24,9,0)))-IF(L279&lt;=8,0,IF(L279&lt;=16,(L279-9)*0.34,IF(L279&lt;=24,(L279-17)*0.34,0))),0)+IF(F279="JEČ",IF(L279=1,34,IF(L279=2,26.04,IF(L279=3,20.6,IF(L279=4,12,IF(L279=5,11,IF(L279=6,10,IF(L279=7,9,IF(L279=8,8,0))))))))+IF(L279&lt;=8,0,IF(L279&lt;=16,6,0))-IF(L279&lt;=8,0,IF(L279&lt;=16,(L279-9)*0.17,0)),0)+IF(F279="JEOF",IF(L279=1,34,IF(L279=2,26.04,IF(L279=3,20.6,IF(L279=4,12,IF(L279=5,11,IF(L279=6,10,IF(L279=7,9,IF(L279=8,8,0))))))))+IF(L279&lt;=8,0,IF(L279&lt;=16,6,0))-IF(L279&lt;=8,0,IF(L279&lt;=16,(L279-9)*0.17,0)),0)+IF(F279="JnPČ",IF(L279=1,51,IF(L279=2,35.7,IF(L279=3,27,IF(L279=4,19.5,IF(L279=5,18,IF(L279=6,16.5,IF(L279=7,15,IF(L279=8,13.5,0))))))))+IF(L279&lt;=8,0,IF(L279&lt;=16,10,0))-IF(L279&lt;=8,0,IF(L279&lt;=16,(L279-9)*0.255,0)),0)+IF(F279="JnEČ",IF(L279=1,25.5,IF(L279=2,19.53,IF(L279=3,15.48,IF(L279=4,9,IF(L279=5,8.25,IF(L279=6,7.5,IF(L279=7,6.75,IF(L279=8,6,0))))))))+IF(L279&lt;=8,0,IF(L279&lt;=16,5,0))-IF(L279&lt;=8,0,IF(L279&lt;=16,(L279-9)*0.1275,0)),0)+IF(F279="JčPČ",IF(L279=1,21.25,IF(L279=2,14.5,IF(L279=3,11.5,IF(L279=4,7,IF(L279=5,6.5,IF(L279=6,6,IF(L279=7,5.5,IF(L279=8,5,0))))))))+IF(L279&lt;=8,0,IF(L279&lt;=16,4,0))-IF(L279&lt;=8,0,IF(L279&lt;=16,(L279-9)*0.10625,0)),0)+IF(F279="JčEČ",IF(L279=1,17,IF(L279=2,13.02,IF(L279=3,10.32,IF(L279=4,6,IF(L279=5,5.5,IF(L279=6,5,IF(L279=7,4.5,IF(L279=8,4,0))))))))+IF(L279&lt;=8,0,IF(L279&lt;=16,3,0))-IF(L279&lt;=8,0,IF(L279&lt;=16,(L279-9)*0.085,0)),0)+IF(F279="NEAK",IF(L279=1,11.48,IF(L279=2,8.79,IF(L279=3,6.97,IF(L279=4,4.05,IF(L279=5,3.71,IF(L279=6,3.38,IF(L279=7,3.04,IF(L279=8,2.7,0))))))))+IF(L279&lt;=8,0,IF(L279&lt;=16,2,IF(L279&lt;=24,1.3,0)))-IF(L279&lt;=8,0,IF(L279&lt;=16,(L279-9)*0.0574,IF(L279&lt;=24,(L279-17)*0.0574,0))),0))*IF(L279&lt;4,1,IF(OR(F279="PČ",F279="PŽ",F279="PT"),IF(J279&lt;32,J279/32,1),1))* IF(L279&lt;4,1,IF(OR(F279="EČ",F279="EŽ",F279="JOŽ",F279="JPČ",F279="NEAK"),IF(J279&lt;24,J279/24,1),1))*IF(L279&lt;4,1,IF(OR(F279="PČneol",F279="JEČ",F279="JEOF",F279="JnPČ",F279="JnEČ",F279="JčPČ",F279="JčEČ"),IF(J279&lt;16,J279/16,1),1))*IF(L279&lt;4,1,IF(F279="EČneol",IF(J279&lt;8,J279/8,1),1))</f>
        <v>0</v>
      </c>
      <c r="O279" s="52">
        <f t="shared" si="97"/>
        <v>0</v>
      </c>
      <c r="P279" s="53">
        <f t="shared" si="100"/>
        <v>0</v>
      </c>
      <c r="Q279" s="54">
        <f t="shared" si="102"/>
        <v>0</v>
      </c>
      <c r="R279" s="55">
        <f t="shared" si="103"/>
        <v>0</v>
      </c>
    </row>
    <row r="280" spans="1:18" ht="15" hidden="1" customHeight="1">
      <c r="A280" s="49">
        <v>10</v>
      </c>
      <c r="B280" s="49"/>
      <c r="C280" s="50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51">
        <f t="shared" ref="N280" si="104">(IF(F280="OŽ",IF(L280=1,612,IF(L280=2,473.76,IF(L280=3,380.16,IF(L280=4,201.6,IF(L280=5,187.2,IF(L280=6,172.8,IF(L280=7,165,IF(L280=8,160,0))))))))+IF(L280&lt;=8,0,IF(L280&lt;=16,153,IF(L280&lt;=24,120,IF(L280&lt;=32,89,IF(L280&lt;=48,58,0)))))-IF(L280&lt;=8,0,IF(L280&lt;=16,(L280-9)*3.06,IF(L280&lt;=24,(L280-17)*3.06,IF(L280&lt;=32,(L280-25)*3.06,IF(L280&lt;=48,(L280-33)*3.06,0))))),0)+IF(F280="PČ",IF(L280=1,449,IF(L280=2,314.6,IF(L280=3,238,IF(L280=4,172,IF(L280=5,159,IF(L280=6,145,IF(L280=7,132,IF(L280=8,119,0))))))))+IF(L280&lt;=8,0,IF(L280&lt;=16,88,IF(L280&lt;=24,55,IF(L280&lt;=32,22,0))))-IF(L280&lt;=8,0,IF(L280&lt;=16,(L280-9)*2.245,IF(L280&lt;=24,(L280-17)*2.245,IF(L280&lt;=32,(L280-25)*2.245,0)))),0)+IF(F280="PČneol",IF(L280=1,85,IF(L280=2,64.61,IF(L280=3,50.76,IF(L280=4,16.25,IF(L280=5,15,IF(L280=6,13.75,IF(L280=7,12.5,IF(L280=8,11.25,0))))))))+IF(L280&lt;=8,0,IF(L280&lt;=16,9,0))-IF(L280&lt;=8,0,IF(L280&lt;=16,(L280-9)*0.425,0)),0)+IF(F280="PŽ",IF(L280=1,85,IF(L280=2,59.5,IF(L280=3,45,IF(L280=4,32.5,IF(L280=5,30,IF(L280=6,27.5,IF(L280=7,25,IF(L280=8,22.5,0))))))))+IF(L280&lt;=8,0,IF(L280&lt;=16,19,IF(L280&lt;=24,13,IF(L280&lt;=32,8,0))))-IF(L280&lt;=8,0,IF(L280&lt;=16,(L280-9)*0.425,IF(L280&lt;=24,(L280-17)*0.425,IF(L280&lt;=32,(L280-25)*0.425,0)))),0)+IF(F280="EČ",IF(L280=1,204,IF(L280=2,156.24,IF(L280=3,123.84,IF(L280=4,72,IF(L280=5,66,IF(L280=6,60,IF(L280=7,54,IF(L280=8,48,0))))))))+IF(L280&lt;=8,0,IF(L280&lt;=16,40,IF(L280&lt;=24,25,0)))-IF(L280&lt;=8,0,IF(L280&lt;=16,(L280-9)*1.02,IF(L280&lt;=24,(L280-17)*1.02,0))),0)+IF(F280="EČneol",IF(L280=1,68,IF(L280=2,51.69,IF(L280=3,40.61,IF(L280=4,13,IF(L280=5,12,IF(L280=6,11,IF(L280=7,10,IF(L280=8,9,0)))))))))+IF(F280="EŽ",IF(L280=1,68,IF(L280=2,47.6,IF(L280=3,36,IF(L280=4,18,IF(L280=5,16.5,IF(L280=6,15,IF(L280=7,13.5,IF(L280=8,12,0))))))))+IF(L280&lt;=8,0,IF(L280&lt;=16,10,IF(L280&lt;=24,6,0)))-IF(L280&lt;=8,0,IF(L280&lt;=16,(L280-9)*0.34,IF(L280&lt;=24,(L280-17)*0.34,0))),0)+IF(F280="PT",IF(L280=1,68,IF(L280=2,52.08,IF(L280=3,41.28,IF(L280=4,24,IF(L280=5,22,IF(L280=6,20,IF(L280=7,18,IF(L280=8,16,0))))))))+IF(L280&lt;=8,0,IF(L280&lt;=16,13,IF(L280&lt;=24,9,IF(L280&lt;=32,4,0))))-IF(L280&lt;=8,0,IF(L280&lt;=16,(L280-9)*0.34,IF(L280&lt;=24,(L280-17)*0.34,IF(L280&lt;=32,(L280-25)*0.34,0)))),0)+IF(F280="JOŽ",IF(L280=1,85,IF(L280=2,59.5,IF(L280=3,45,IF(L280=4,32.5,IF(L280=5,30,IF(L280=6,27.5,IF(L280=7,25,IF(L280=8,22.5,0))))))))+IF(L280&lt;=8,0,IF(L280&lt;=16,19,IF(L280&lt;=24,13,0)))-IF(L280&lt;=8,0,IF(L280&lt;=16,(L280-9)*0.425,IF(L280&lt;=24,(L280-17)*0.425,0))),0)+IF(F280="JPČ",IF(L280=1,68,IF(L280=2,47.6,IF(L280=3,36,IF(L280=4,26,IF(L280=5,24,IF(L280=6,22,IF(L280=7,20,IF(L280=8,18,0))))))))+IF(L280&lt;=8,0,IF(L280&lt;=16,13,IF(L280&lt;=24,9,0)))-IF(L280&lt;=8,0,IF(L280&lt;=16,(L280-9)*0.34,IF(L280&lt;=24,(L280-17)*0.34,0))),0)+IF(F280="JEČ",IF(L280=1,34,IF(L280=2,26.04,IF(L280=3,20.6,IF(L280=4,12,IF(L280=5,11,IF(L280=6,10,IF(L280=7,9,IF(L280=8,8,0))))))))+IF(L280&lt;=8,0,IF(L280&lt;=16,6,0))-IF(L280&lt;=8,0,IF(L280&lt;=16,(L280-9)*0.17,0)),0)+IF(F280="JEOF",IF(L280=1,34,IF(L280=2,26.04,IF(L280=3,20.6,IF(L280=4,12,IF(L280=5,11,IF(L280=6,10,IF(L280=7,9,IF(L280=8,8,0))))))))+IF(L280&lt;=8,0,IF(L280&lt;=16,6,0))-IF(L280&lt;=8,0,IF(L280&lt;=16,(L280-9)*0.17,0)),0)+IF(F280="JnPČ",IF(L280=1,51,IF(L280=2,35.7,IF(L280=3,27,IF(L280=4,19.5,IF(L280=5,18,IF(L280=6,16.5,IF(L280=7,15,IF(L280=8,13.5,0))))))))+IF(L280&lt;=8,0,IF(L280&lt;=16,10,0))-IF(L280&lt;=8,0,IF(L280&lt;=16,(L280-9)*0.255,0)),0)+IF(F280="JnEČ",IF(L280=1,25.5,IF(L280=2,19.53,IF(L280=3,15.48,IF(L280=4,9,IF(L280=5,8.25,IF(L280=6,7.5,IF(L280=7,6.75,IF(L280=8,6,0))))))))+IF(L280&lt;=8,0,IF(L280&lt;=16,5,0))-IF(L280&lt;=8,0,IF(L280&lt;=16,(L280-9)*0.1275,0)),0)+IF(F280="JčPČ",IF(L280=1,21.25,IF(L280=2,14.5,IF(L280=3,11.5,IF(L280=4,7,IF(L280=5,6.5,IF(L280=6,6,IF(L280=7,5.5,IF(L280=8,5,0))))))))+IF(L280&lt;=8,0,IF(L280&lt;=16,4,0))-IF(L280&lt;=8,0,IF(L280&lt;=16,(L280-9)*0.10625,0)),0)+IF(F280="JčEČ",IF(L280=1,17,IF(L280=2,13.02,IF(L280=3,10.32,IF(L280=4,6,IF(L280=5,5.5,IF(L280=6,5,IF(L280=7,4.5,IF(L280=8,4,0))))))))+IF(L280&lt;=8,0,IF(L280&lt;=16,3,0))-IF(L280&lt;=8,0,IF(L280&lt;=16,(L280-9)*0.085,0)),0)+IF(F280="NEAK",IF(L280=1,11.48,IF(L280=2,8.79,IF(L280=3,6.97,IF(L280=4,4.05,IF(L280=5,3.71,IF(L280=6,3.38,IF(L280=7,3.04,IF(L280=8,2.7,0))))))))+IF(L280&lt;=8,0,IF(L280&lt;=16,2,IF(L280&lt;=24,1.3,0)))-IF(L280&lt;=8,0,IF(L280&lt;=16,(L280-9)*0.0574,IF(L280&lt;=24,(L280-17)*0.0574,0))),0))*IF(L280&lt;4,1,IF(OR(F280="PČ",F280="PŽ",F280="PT"),IF(J280&lt;32,J280/32,1),1))* IF(L280&lt;4,1,IF(OR(F280="EČ",F280="EŽ",F280="JOŽ",F280="JPČ",F280="NEAK"),IF(J280&lt;24,J280/24,1),1))*IF(L280&lt;4,1,IF(OR(F280="PČneol",F280="JEČ",F280="JEOF",F280="JnPČ",F280="JnEČ",F280="JčPČ",F280="JčEČ"),IF(J280&lt;16,J280/16,1),1))*IF(L280&lt;4,1,IF(F280="EČneol",IF(J280&lt;8,J280/8,1),1))</f>
        <v>0</v>
      </c>
      <c r="O280" s="52">
        <f t="shared" si="97"/>
        <v>0</v>
      </c>
      <c r="P280" s="53">
        <f t="shared" si="100"/>
        <v>0</v>
      </c>
      <c r="Q280" s="54">
        <f t="shared" si="102"/>
        <v>0</v>
      </c>
      <c r="R280" s="55">
        <f t="shared" si="103"/>
        <v>0</v>
      </c>
    </row>
    <row r="281" spans="1:18" ht="15" customHeight="1">
      <c r="A281" s="102" t="s">
        <v>3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4"/>
      <c r="R281" s="55">
        <f>SUM(R271:R280)</f>
        <v>0</v>
      </c>
    </row>
    <row r="282" spans="1:18" ht="15" customHeight="1">
      <c r="A282" s="105" t="s">
        <v>187</v>
      </c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48"/>
    </row>
    <row r="283" spans="1:18" ht="15" customHeight="1">
      <c r="A283" s="105" t="s">
        <v>1</v>
      </c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48"/>
    </row>
    <row r="284" spans="1:18" ht="15" customHeight="1">
      <c r="A284" s="105" t="s">
        <v>189</v>
      </c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48"/>
    </row>
    <row r="285" spans="1:18" ht="15" customHeight="1">
      <c r="A285" s="49">
        <v>1</v>
      </c>
      <c r="B285" s="49" t="s">
        <v>114</v>
      </c>
      <c r="C285" s="50" t="s">
        <v>115</v>
      </c>
      <c r="D285" s="49" t="s">
        <v>101</v>
      </c>
      <c r="E285" s="49">
        <v>1</v>
      </c>
      <c r="F285" s="49" t="s">
        <v>137</v>
      </c>
      <c r="G285" s="49">
        <v>1</v>
      </c>
      <c r="H285" s="49" t="s">
        <v>103</v>
      </c>
      <c r="I285" s="49"/>
      <c r="J285" s="49">
        <v>15</v>
      </c>
      <c r="K285" s="49">
        <v>13</v>
      </c>
      <c r="L285" s="49">
        <v>14</v>
      </c>
      <c r="M285" s="49" t="s">
        <v>108</v>
      </c>
      <c r="N285" s="51">
        <f>(IF(F285="OŽ",IF(L285=1,612,IF(L285=2,473.76,IF(L285=3,380.16,IF(L285=4,201.6,IF(L285=5,187.2,IF(L285=6,172.8,IF(L285=7,165,IF(L285=8,160,0))))))))+IF(L285&lt;=8,0,IF(L285&lt;=16,153,IF(L285&lt;=24,120,IF(L285&lt;=32,89,IF(L285&lt;=48,58,0)))))-IF(L285&lt;=8,0,IF(L285&lt;=16,(L285-9)*3.06,IF(L285&lt;=24,(L285-17)*3.06,IF(L285&lt;=32,(L285-25)*3.06,IF(L285&lt;=48,(L285-33)*3.06,0))))),0)+IF(F285="PČ",IF(L285=1,449,IF(L285=2,314.6,IF(L285=3,238,IF(L285=4,172,IF(L285=5,159,IF(L285=6,145,IF(L285=7,132,IF(L285=8,119,0))))))))+IF(L285&lt;=8,0,IF(L285&lt;=16,88,IF(L285&lt;=24,55,IF(L285&lt;=32,22,0))))-IF(L285&lt;=8,0,IF(L285&lt;=16,(L285-9)*2.245,IF(L285&lt;=24,(L285-17)*2.245,IF(L285&lt;=32,(L285-25)*2.245,0)))),0)+IF(F285="PČneol",IF(L285=1,85,IF(L285=2,64.61,IF(L285=3,50.76,IF(L285=4,16.25,IF(L285=5,15,IF(L285=6,13.75,IF(L285=7,12.5,IF(L285=8,11.25,0))))))))+IF(L285&lt;=8,0,IF(L285&lt;=16,9,0))-IF(L285&lt;=8,0,IF(L285&lt;=16,(L285-9)*0.425,0)),0)+IF(F285="PŽ",IF(L285=1,85,IF(L285=2,59.5,IF(L285=3,45,IF(L285=4,32.5,IF(L285=5,30,IF(L285=6,27.5,IF(L285=7,25,IF(L285=8,22.5,0))))))))+IF(L285&lt;=8,0,IF(L285&lt;=16,19,IF(L285&lt;=24,13,IF(L285&lt;=32,8,0))))-IF(L285&lt;=8,0,IF(L285&lt;=16,(L285-9)*0.425,IF(L285&lt;=24,(L285-17)*0.425,IF(L285&lt;=32,(L285-25)*0.425,0)))),0)+IF(F285="EČ",IF(L285=1,204,IF(L285=2,156.24,IF(L285=3,123.84,IF(L285=4,72,IF(L285=5,66,IF(L285=6,60,IF(L285=7,54,IF(L285=8,48,0))))))))+IF(L285&lt;=8,0,IF(L285&lt;=16,40,IF(L285&lt;=24,25,0)))-IF(L285&lt;=8,0,IF(L285&lt;=16,(L285-9)*1.02,IF(L285&lt;=24,(L285-17)*1.02,0))),0)+IF(F285="EČneol",IF(L285=1,68,IF(L285=2,51.69,IF(L285=3,40.61,IF(L285=4,13,IF(L285=5,12,IF(L285=6,11,IF(L285=7,10,IF(L285=8,9,0)))))))))+IF(F285="EŽ",IF(L285=1,68,IF(L285=2,47.6,IF(L285=3,36,IF(L285=4,18,IF(L285=5,16.5,IF(L285=6,15,IF(L285=7,13.5,IF(L285=8,12,0))))))))+IF(L285&lt;=8,0,IF(L285&lt;=16,10,IF(L285&lt;=24,6,0)))-IF(L285&lt;=8,0,IF(L285&lt;=16,(L285-9)*0.34,IF(L285&lt;=24,(L285-17)*0.34,0))),0)+IF(F285="PT",IF(L285=1,68,IF(L285=2,52.08,IF(L285=3,41.28,IF(L285=4,24,IF(L285=5,22,IF(L285=6,20,IF(L285=7,18,IF(L285=8,16,0))))))))+IF(L285&lt;=8,0,IF(L285&lt;=16,13,IF(L285&lt;=24,9,IF(L285&lt;=32,4,0))))-IF(L285&lt;=8,0,IF(L285&lt;=16,(L285-9)*0.34,IF(L285&lt;=24,(L285-17)*0.34,IF(L285&lt;=32,(L285-25)*0.34,0)))),0)+IF(F285="JOŽ",IF(L285=1,85,IF(L285=2,59.5,IF(L285=3,45,IF(L285=4,32.5,IF(L285=5,30,IF(L285=6,27.5,IF(L285=7,25,IF(L285=8,22.5,0))))))))+IF(L285&lt;=8,0,IF(L285&lt;=16,19,IF(L285&lt;=24,13,0)))-IF(L285&lt;=8,0,IF(L285&lt;=16,(L285-9)*0.425,IF(L285&lt;=24,(L285-17)*0.425,0))),0)+IF(F285="JPČ",IF(L285=1,68,IF(L285=2,47.6,IF(L285=3,36,IF(L285=4,26,IF(L285=5,24,IF(L285=6,22,IF(L285=7,20,IF(L285=8,18,0))))))))+IF(L285&lt;=8,0,IF(L285&lt;=16,13,IF(L285&lt;=24,9,0)))-IF(L285&lt;=8,0,IF(L285&lt;=16,(L285-9)*0.34,IF(L285&lt;=24,(L285-17)*0.34,0))),0)+IF(F285="JEČ",IF(L285=1,34,IF(L285=2,26.04,IF(L285=3,20.6,IF(L285=4,12,IF(L285=5,11,IF(L285=6,10,IF(L285=7,9,IF(L285=8,8,0))))))))+IF(L285&lt;=8,0,IF(L285&lt;=16,6,0))-IF(L285&lt;=8,0,IF(L285&lt;=16,(L285-9)*0.17,0)),0)+IF(F285="JEOF",IF(L285=1,34,IF(L285=2,26.04,IF(L285=3,20.6,IF(L285=4,12,IF(L285=5,11,IF(L285=6,10,IF(L285=7,9,IF(L285=8,8,0))))))))+IF(L285&lt;=8,0,IF(L285&lt;=16,6,0))-IF(L285&lt;=8,0,IF(L285&lt;=16,(L285-9)*0.17,0)),0)+IF(F285="JnPČ",IF(L285=1,51,IF(L285=2,35.7,IF(L285=3,27,IF(L285=4,19.5,IF(L285=5,18,IF(L285=6,16.5,IF(L285=7,15,IF(L285=8,13.5,0))))))))+IF(L285&lt;=8,0,IF(L285&lt;=16,10,0))-IF(L285&lt;=8,0,IF(L285&lt;=16,(L285-9)*0.255,0)),0)+IF(F285="JnEČ",IF(L285=1,25.5,IF(L285=2,19.53,IF(L285=3,15.48,IF(L285=4,9,IF(L285=5,8.25,IF(L285=6,7.5,IF(L285=7,6.75,IF(L285=8,6,0))))))))+IF(L285&lt;=8,0,IF(L285&lt;=16,5,0))-IF(L285&lt;=8,0,IF(L285&lt;=16,(L285-9)*0.1275,0)),0)+IF(F285="JčPČ",IF(L285=1,21.25,IF(L285=2,14.5,IF(L285=3,11.5,IF(L285=4,7,IF(L285=5,6.5,IF(L285=6,6,IF(L285=7,5.5,IF(L285=8,5,0))))))))+IF(L285&lt;=8,0,IF(L285&lt;=16,4,0))-IF(L285&lt;=8,0,IF(L285&lt;=16,(L285-9)*0.10625,0)),0)+IF(F285="JčEČ",IF(L285=1,17,IF(L285=2,13.02,IF(L285=3,10.32,IF(L285=4,6,IF(L285=5,5.5,IF(L285=6,5,IF(L285=7,4.5,IF(L285=8,4,0))))))))+IF(L285&lt;=8,0,IF(L285&lt;=16,3,0))-IF(L285&lt;=8,0,IF(L285&lt;=16,(L285-9)*0.085,0)),0)+IF(F285="NEAK",IF(L285=1,11.48,IF(L285=2,8.79,IF(L285=3,6.97,IF(L285=4,4.05,IF(L285=5,3.71,IF(L285=6,3.38,IF(L285=7,3.04,IF(L285=8,2.7,0))))))))+IF(L285&lt;=8,0,IF(L285&lt;=16,2,IF(L285&lt;=24,1.3,0)))-IF(L285&lt;=8,0,IF(L285&lt;=16,(L285-9)*0.0574,IF(L285&lt;=24,(L285-17)*0.0574,0))),0))*IF(L285&lt;4,1,IF(OR(F285="PČ",F285="PŽ",F285="PT"),IF(J285&lt;32,J285/32,1),1))* IF(L285&lt;4,1,IF(OR(F285="EČ",F285="EŽ",F285="JOŽ",F285="JPČ",F285="NEAK"),IF(J285&lt;24,J285/24,1),1))*IF(L285&lt;4,1,IF(OR(F285="PČneol",F285="JEČ",F285="JEOF",F285="JnPČ",F285="JnEČ",F285="JčPČ",F285="JčEČ"),IF(J285&lt;16,J285/16,1),1))*IF(L285&lt;4,1,IF(F285="EČneol",IF(J285&lt;8,J285/8,1),1))</f>
        <v>4.828125</v>
      </c>
      <c r="O285" s="52">
        <f t="shared" ref="O285:O294" si="105">IF(F285="OŽ",N285,IF(H285="Ne",IF(J285*0.3&lt;=J285-L285,N285,0),IF(J285*0.1&lt;=J285-L285,N285,0)))</f>
        <v>0</v>
      </c>
      <c r="P285" s="53">
        <f>IF(O285=0,0,IF(F285="OŽ",IF(L285&gt;47,0,IF(J285&gt;47,(48-L285)*1.836,((48-L285)-(48-J285))*1.836)),0)+IF(F285="PČ",IF(L285&gt;31,0,IF(J285&gt;31,(32-L285)*1.347,((32-L285)-(32-J285))*1.347)),0)+ IF(F285="PČneol",IF(L285&gt;15,0,IF(J285&gt;15,(16-L285)*0.255,((16-L285)-(16-J285))*0.255)),0)+IF(F285="PŽ",IF(L285&gt;31,0,IF(J285&gt;31,(32-L285)*0.255,((32-L285)-(32-J285))*0.255)),0)+IF(F285="EČ",IF(L285&gt;23,0,IF(J285&gt;23,(24-L285)*0.612,((24-L285)-(24-J285))*0.612)),0)+IF(F285="EČneol",IF(L285&gt;7,0,IF(J285&gt;7,(8-L285)*0.204,((8-L285)-(8-J285))*0.204)),0)+IF(F285="EŽ",IF(L285&gt;23,0,IF(J285&gt;23,(24-L285)*0.204,((24-L285)-(24-J285))*0.204)),0)+IF(F285="PT",IF(L285&gt;31,0,IF(J285&gt;31,(32-L285)*0.204,((32-L285)-(32-J285))*0.204)),0)+IF(F285="JOŽ",IF(L285&gt;23,0,IF(J285&gt;23,(24-L285)*0.255,((24-L285)-(24-J285))*0.255)),0)+IF(F285="JPČ",IF(L285&gt;23,0,IF(J285&gt;23,(24-L285)*0.204,((24-L285)-(24-J285))*0.204)),0)+IF(F285="JEČ",IF(L285&gt;15,0,IF(J285&gt;15,(16-L285)*0.102,((16-L285)-(16-J285))*0.102)),0)+IF(F285="JEOF",IF(L285&gt;15,0,IF(J285&gt;15,(16-L285)*0.102,((16-L285)-(16-J285))*0.102)),0)+IF(F285="JnPČ",IF(L285&gt;15,0,IF(J285&gt;15,(16-L285)*0.153,((16-L285)-(16-J285))*0.153)),0)+IF(F285="JnEČ",IF(L285&gt;15,0,IF(J285&gt;15,(16-L285)*0.0765,((16-L285)-(16-J285))*0.0765)),0)+IF(F285="JčPČ",IF(L285&gt;15,0,IF(J285&gt;15,(16-L285)*0.06375,((16-L285)-(16-J285))*0.06375)),0)+IF(F285="JčEČ",IF(L285&gt;15,0,IF(J285&gt;15,(16-L285)*0.051,((16-L285)-(16-J285))*0.051)),0)+IF(F285="NEAK",IF(L285&gt;23,0,IF(J285&gt;23,(24-L285)*0.03444,((24-L285)-(24-J285))*0.03444)),0))</f>
        <v>0</v>
      </c>
      <c r="Q285" s="54">
        <f>IF(ISERROR(P285*100/N285),0,(P285*100/N285))</f>
        <v>0</v>
      </c>
      <c r="R285" s="55">
        <f t="shared" ref="R285:R291" si="106">IF(Q285&lt;=30,O285+P285,O285+O285*0.3)*IF(G285=1,0.4,IF(G285=2,0.75,IF(G285="1 (kas 4 m. 1 k. nerengiamos)",0.52,1)))*IF(D285="olimpinė",1,IF(M285="Ne",0.5,1))*IF(D285="olimpinė",1,IF(J285&lt;8,0,1))*E285*IF(D285="olimpinė",1,IF(K285&lt;16,0,1))*IF(I285&lt;=1,1,1/I285)*IF(OR(A16="Lietuvos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286" spans="1:18" ht="15" customHeight="1">
      <c r="A286" s="49">
        <v>2</v>
      </c>
      <c r="B286" s="49" t="s">
        <v>114</v>
      </c>
      <c r="C286" s="50" t="s">
        <v>115</v>
      </c>
      <c r="D286" s="49" t="s">
        <v>101</v>
      </c>
      <c r="E286" s="49">
        <v>1</v>
      </c>
      <c r="F286" s="49" t="s">
        <v>137</v>
      </c>
      <c r="G286" s="49">
        <v>1</v>
      </c>
      <c r="H286" s="49" t="s">
        <v>103</v>
      </c>
      <c r="I286" s="49"/>
      <c r="J286" s="49">
        <v>15</v>
      </c>
      <c r="K286" s="49">
        <v>13</v>
      </c>
      <c r="L286" s="49">
        <v>12</v>
      </c>
      <c r="M286" s="49" t="s">
        <v>108</v>
      </c>
      <c r="N286" s="51">
        <f t="shared" ref="N286:N292" si="107">(IF(F286="OŽ",IF(L286=1,612,IF(L286=2,473.76,IF(L286=3,380.16,IF(L286=4,201.6,IF(L286=5,187.2,IF(L286=6,172.8,IF(L286=7,165,IF(L286=8,160,0))))))))+IF(L286&lt;=8,0,IF(L286&lt;=16,153,IF(L286&lt;=24,120,IF(L286&lt;=32,89,IF(L286&lt;=48,58,0)))))-IF(L286&lt;=8,0,IF(L286&lt;=16,(L286-9)*3.06,IF(L286&lt;=24,(L286-17)*3.06,IF(L286&lt;=32,(L286-25)*3.06,IF(L286&lt;=48,(L286-33)*3.06,0))))),0)+IF(F286="PČ",IF(L286=1,449,IF(L286=2,314.6,IF(L286=3,238,IF(L286=4,172,IF(L286=5,159,IF(L286=6,145,IF(L286=7,132,IF(L286=8,119,0))))))))+IF(L286&lt;=8,0,IF(L286&lt;=16,88,IF(L286&lt;=24,55,IF(L286&lt;=32,22,0))))-IF(L286&lt;=8,0,IF(L286&lt;=16,(L286-9)*2.245,IF(L286&lt;=24,(L286-17)*2.245,IF(L286&lt;=32,(L286-25)*2.245,0)))),0)+IF(F286="PČneol",IF(L286=1,85,IF(L286=2,64.61,IF(L286=3,50.76,IF(L286=4,16.25,IF(L286=5,15,IF(L286=6,13.75,IF(L286=7,12.5,IF(L286=8,11.25,0))))))))+IF(L286&lt;=8,0,IF(L286&lt;=16,9,0))-IF(L286&lt;=8,0,IF(L286&lt;=16,(L286-9)*0.425,0)),0)+IF(F286="PŽ",IF(L286=1,85,IF(L286=2,59.5,IF(L286=3,45,IF(L286=4,32.5,IF(L286=5,30,IF(L286=6,27.5,IF(L286=7,25,IF(L286=8,22.5,0))))))))+IF(L286&lt;=8,0,IF(L286&lt;=16,19,IF(L286&lt;=24,13,IF(L286&lt;=32,8,0))))-IF(L286&lt;=8,0,IF(L286&lt;=16,(L286-9)*0.425,IF(L286&lt;=24,(L286-17)*0.425,IF(L286&lt;=32,(L286-25)*0.425,0)))),0)+IF(F286="EČ",IF(L286=1,204,IF(L286=2,156.24,IF(L286=3,123.84,IF(L286=4,72,IF(L286=5,66,IF(L286=6,60,IF(L286=7,54,IF(L286=8,48,0))))))))+IF(L286&lt;=8,0,IF(L286&lt;=16,40,IF(L286&lt;=24,25,0)))-IF(L286&lt;=8,0,IF(L286&lt;=16,(L286-9)*1.02,IF(L286&lt;=24,(L286-17)*1.02,0))),0)+IF(F286="EČneol",IF(L286=1,68,IF(L286=2,51.69,IF(L286=3,40.61,IF(L286=4,13,IF(L286=5,12,IF(L286=6,11,IF(L286=7,10,IF(L286=8,9,0)))))))))+IF(F286="EŽ",IF(L286=1,68,IF(L286=2,47.6,IF(L286=3,36,IF(L286=4,18,IF(L286=5,16.5,IF(L286=6,15,IF(L286=7,13.5,IF(L286=8,12,0))))))))+IF(L286&lt;=8,0,IF(L286&lt;=16,10,IF(L286&lt;=24,6,0)))-IF(L286&lt;=8,0,IF(L286&lt;=16,(L286-9)*0.34,IF(L286&lt;=24,(L286-17)*0.34,0))),0)+IF(F286="PT",IF(L286=1,68,IF(L286=2,52.08,IF(L286=3,41.28,IF(L286=4,24,IF(L286=5,22,IF(L286=6,20,IF(L286=7,18,IF(L286=8,16,0))))))))+IF(L286&lt;=8,0,IF(L286&lt;=16,13,IF(L286&lt;=24,9,IF(L286&lt;=32,4,0))))-IF(L286&lt;=8,0,IF(L286&lt;=16,(L286-9)*0.34,IF(L286&lt;=24,(L286-17)*0.34,IF(L286&lt;=32,(L286-25)*0.34,0)))),0)+IF(F286="JOŽ",IF(L286=1,85,IF(L286=2,59.5,IF(L286=3,45,IF(L286=4,32.5,IF(L286=5,30,IF(L286=6,27.5,IF(L286=7,25,IF(L286=8,22.5,0))))))))+IF(L286&lt;=8,0,IF(L286&lt;=16,19,IF(L286&lt;=24,13,0)))-IF(L286&lt;=8,0,IF(L286&lt;=16,(L286-9)*0.425,IF(L286&lt;=24,(L286-17)*0.425,0))),0)+IF(F286="JPČ",IF(L286=1,68,IF(L286=2,47.6,IF(L286=3,36,IF(L286=4,26,IF(L286=5,24,IF(L286=6,22,IF(L286=7,20,IF(L286=8,18,0))))))))+IF(L286&lt;=8,0,IF(L286&lt;=16,13,IF(L286&lt;=24,9,0)))-IF(L286&lt;=8,0,IF(L286&lt;=16,(L286-9)*0.34,IF(L286&lt;=24,(L286-17)*0.34,0))),0)+IF(F286="JEČ",IF(L286=1,34,IF(L286=2,26.04,IF(L286=3,20.6,IF(L286=4,12,IF(L286=5,11,IF(L286=6,10,IF(L286=7,9,IF(L286=8,8,0))))))))+IF(L286&lt;=8,0,IF(L286&lt;=16,6,0))-IF(L286&lt;=8,0,IF(L286&lt;=16,(L286-9)*0.17,0)),0)+IF(F286="JEOF",IF(L286=1,34,IF(L286=2,26.04,IF(L286=3,20.6,IF(L286=4,12,IF(L286=5,11,IF(L286=6,10,IF(L286=7,9,IF(L286=8,8,0))))))))+IF(L286&lt;=8,0,IF(L286&lt;=16,6,0))-IF(L286&lt;=8,0,IF(L286&lt;=16,(L286-9)*0.17,0)),0)+IF(F286="JnPČ",IF(L286=1,51,IF(L286=2,35.7,IF(L286=3,27,IF(L286=4,19.5,IF(L286=5,18,IF(L286=6,16.5,IF(L286=7,15,IF(L286=8,13.5,0))))))))+IF(L286&lt;=8,0,IF(L286&lt;=16,10,0))-IF(L286&lt;=8,0,IF(L286&lt;=16,(L286-9)*0.255,0)),0)+IF(F286="JnEČ",IF(L286=1,25.5,IF(L286=2,19.53,IF(L286=3,15.48,IF(L286=4,9,IF(L286=5,8.25,IF(L286=6,7.5,IF(L286=7,6.75,IF(L286=8,6,0))))))))+IF(L286&lt;=8,0,IF(L286&lt;=16,5,0))-IF(L286&lt;=8,0,IF(L286&lt;=16,(L286-9)*0.1275,0)),0)+IF(F286="JčPČ",IF(L286=1,21.25,IF(L286=2,14.5,IF(L286=3,11.5,IF(L286=4,7,IF(L286=5,6.5,IF(L286=6,6,IF(L286=7,5.5,IF(L286=8,5,0))))))))+IF(L286&lt;=8,0,IF(L286&lt;=16,4,0))-IF(L286&lt;=8,0,IF(L286&lt;=16,(L286-9)*0.10625,0)),0)+IF(F286="JčEČ",IF(L286=1,17,IF(L286=2,13.02,IF(L286=3,10.32,IF(L286=4,6,IF(L286=5,5.5,IF(L286=6,5,IF(L286=7,4.5,IF(L286=8,4,0))))))))+IF(L286&lt;=8,0,IF(L286&lt;=16,3,0))-IF(L286&lt;=8,0,IF(L286&lt;=16,(L286-9)*0.085,0)),0)+IF(F286="NEAK",IF(L286=1,11.48,IF(L286=2,8.79,IF(L286=3,6.97,IF(L286=4,4.05,IF(L286=5,3.71,IF(L286=6,3.38,IF(L286=7,3.04,IF(L286=8,2.7,0))))))))+IF(L286&lt;=8,0,IF(L286&lt;=16,2,IF(L286&lt;=24,1.3,0)))-IF(L286&lt;=8,0,IF(L286&lt;=16,(L286-9)*0.0574,IF(L286&lt;=24,(L286-17)*0.0574,0))),0))*IF(L286&lt;4,1,IF(OR(F286="PČ",F286="PŽ",F286="PT"),IF(J286&lt;32,J286/32,1),1))* IF(L286&lt;4,1,IF(OR(F286="EČ",F286="EŽ",F286="JOŽ",F286="JPČ",F286="NEAK"),IF(J286&lt;24,J286/24,1),1))*IF(L286&lt;4,1,IF(OR(F286="PČneol",F286="JEČ",F286="JEOF",F286="JnPČ",F286="JnEČ",F286="JčPČ",F286="JčEČ"),IF(J286&lt;16,J286/16,1),1))*IF(L286&lt;4,1,IF(F286="EČneol",IF(J286&lt;8,J286/8,1),1))</f>
        <v>5.1468750000000005</v>
      </c>
      <c r="O286" s="52">
        <f t="shared" si="105"/>
        <v>0</v>
      </c>
      <c r="P286" s="53">
        <f t="shared" ref="P286:P294" si="108">IF(O286=0,0,IF(F286="OŽ",IF(L286&gt;47,0,IF(J286&gt;47,(48-L286)*1.836,((48-L286)-(48-J286))*1.836)),0)+IF(F286="PČ",IF(L286&gt;31,0,IF(J286&gt;31,(32-L286)*1.347,((32-L286)-(32-J286))*1.347)),0)+ IF(F286="PČneol",IF(L286&gt;15,0,IF(J286&gt;15,(16-L286)*0.255,((16-L286)-(16-J286))*0.255)),0)+IF(F286="PŽ",IF(L286&gt;31,0,IF(J286&gt;31,(32-L286)*0.255,((32-L286)-(32-J286))*0.255)),0)+IF(F286="EČ",IF(L286&gt;23,0,IF(J286&gt;23,(24-L286)*0.612,((24-L286)-(24-J286))*0.612)),0)+IF(F286="EČneol",IF(L286&gt;7,0,IF(J286&gt;7,(8-L286)*0.204,((8-L286)-(8-J286))*0.204)),0)+IF(F286="EŽ",IF(L286&gt;23,0,IF(J286&gt;23,(24-L286)*0.204,((24-L286)-(24-J286))*0.204)),0)+IF(F286="PT",IF(L286&gt;31,0,IF(J286&gt;31,(32-L286)*0.204,((32-L286)-(32-J286))*0.204)),0)+IF(F286="JOŽ",IF(L286&gt;23,0,IF(J286&gt;23,(24-L286)*0.255,((24-L286)-(24-J286))*0.255)),0)+IF(F286="JPČ",IF(L286&gt;23,0,IF(J286&gt;23,(24-L286)*0.204,((24-L286)-(24-J286))*0.204)),0)+IF(F286="JEČ",IF(L286&gt;15,0,IF(J286&gt;15,(16-L286)*0.102,((16-L286)-(16-J286))*0.102)),0)+IF(F286="JEOF",IF(L286&gt;15,0,IF(J286&gt;15,(16-L286)*0.102,((16-L286)-(16-J286))*0.102)),0)+IF(F286="JnPČ",IF(L286&gt;15,0,IF(J286&gt;15,(16-L286)*0.153,((16-L286)-(16-J286))*0.153)),0)+IF(F286="JnEČ",IF(L286&gt;15,0,IF(J286&gt;15,(16-L286)*0.0765,((16-L286)-(16-J286))*0.0765)),0)+IF(F286="JčPČ",IF(L286&gt;15,0,IF(J286&gt;15,(16-L286)*0.06375,((16-L286)-(16-J286))*0.06375)),0)+IF(F286="JčEČ",IF(L286&gt;15,0,IF(J286&gt;15,(16-L286)*0.051,((16-L286)-(16-J286))*0.051)),0)+IF(F286="NEAK",IF(L286&gt;23,0,IF(J286&gt;23,(24-L286)*0.03444,((24-L286)-(24-J286))*0.03444)),0))</f>
        <v>0</v>
      </c>
      <c r="Q286" s="54">
        <f t="shared" ref="Q286" si="109">IF(ISERROR(P286*100/N286),0,(P286*100/N286))</f>
        <v>0</v>
      </c>
      <c r="R286" s="55">
        <f t="shared" si="106"/>
        <v>0</v>
      </c>
    </row>
    <row r="287" spans="1:18" ht="15" customHeight="1">
      <c r="A287" s="49">
        <v>3</v>
      </c>
      <c r="B287" s="49" t="s">
        <v>114</v>
      </c>
      <c r="C287" s="50" t="s">
        <v>115</v>
      </c>
      <c r="D287" s="49" t="s">
        <v>104</v>
      </c>
      <c r="E287" s="49">
        <v>1</v>
      </c>
      <c r="F287" s="49" t="s">
        <v>137</v>
      </c>
      <c r="G287" s="49">
        <v>1</v>
      </c>
      <c r="H287" s="49" t="s">
        <v>103</v>
      </c>
      <c r="I287" s="49"/>
      <c r="J287" s="49">
        <v>15</v>
      </c>
      <c r="K287" s="49">
        <v>13</v>
      </c>
      <c r="L287" s="49">
        <v>13</v>
      </c>
      <c r="M287" s="49" t="s">
        <v>108</v>
      </c>
      <c r="N287" s="51">
        <f t="shared" si="107"/>
        <v>4.9875000000000007</v>
      </c>
      <c r="O287" s="52">
        <f t="shared" si="105"/>
        <v>0</v>
      </c>
      <c r="P287" s="53">
        <f t="shared" si="108"/>
        <v>0</v>
      </c>
      <c r="Q287" s="54">
        <f>IF(ISERROR(P287*100/N287),0,(P287*100/N287))</f>
        <v>0</v>
      </c>
      <c r="R287" s="55">
        <f t="shared" si="106"/>
        <v>0</v>
      </c>
    </row>
    <row r="288" spans="1:18" ht="15" customHeight="1">
      <c r="A288" s="49">
        <v>4</v>
      </c>
      <c r="B288" s="49" t="s">
        <v>121</v>
      </c>
      <c r="C288" s="50" t="s">
        <v>100</v>
      </c>
      <c r="D288" s="49" t="s">
        <v>101</v>
      </c>
      <c r="E288" s="49">
        <v>1</v>
      </c>
      <c r="F288" s="49" t="s">
        <v>137</v>
      </c>
      <c r="G288" s="49">
        <v>1</v>
      </c>
      <c r="H288" s="49" t="s">
        <v>103</v>
      </c>
      <c r="I288" s="49"/>
      <c r="J288" s="49">
        <v>17</v>
      </c>
      <c r="K288" s="49">
        <v>11</v>
      </c>
      <c r="L288" s="49">
        <v>17</v>
      </c>
      <c r="M288" s="49" t="s">
        <v>108</v>
      </c>
      <c r="N288" s="51">
        <f t="shared" si="107"/>
        <v>0</v>
      </c>
      <c r="O288" s="52">
        <f t="shared" si="105"/>
        <v>0</v>
      </c>
      <c r="P288" s="53">
        <f t="shared" si="108"/>
        <v>0</v>
      </c>
      <c r="Q288" s="54">
        <f t="shared" ref="Q288:Q294" si="110">IF(ISERROR(P288*100/N288),0,(P288*100/N288))</f>
        <v>0</v>
      </c>
      <c r="R288" s="55">
        <f t="shared" si="106"/>
        <v>0</v>
      </c>
    </row>
    <row r="289" spans="1:18" ht="15" customHeight="1">
      <c r="A289" s="49">
        <v>5</v>
      </c>
      <c r="B289" s="49" t="s">
        <v>121</v>
      </c>
      <c r="C289" s="50" t="s">
        <v>100</v>
      </c>
      <c r="D289" s="49" t="s">
        <v>101</v>
      </c>
      <c r="E289" s="49">
        <v>1</v>
      </c>
      <c r="F289" s="49" t="s">
        <v>137</v>
      </c>
      <c r="G289" s="49">
        <v>1</v>
      </c>
      <c r="H289" s="49" t="s">
        <v>103</v>
      </c>
      <c r="I289" s="49"/>
      <c r="J289" s="49">
        <v>17</v>
      </c>
      <c r="K289" s="49">
        <v>11</v>
      </c>
      <c r="L289" s="49">
        <v>14</v>
      </c>
      <c r="M289" s="49" t="s">
        <v>108</v>
      </c>
      <c r="N289" s="51">
        <f t="shared" si="107"/>
        <v>5.15</v>
      </c>
      <c r="O289" s="52">
        <f t="shared" si="105"/>
        <v>0</v>
      </c>
      <c r="P289" s="53">
        <f t="shared" si="108"/>
        <v>0</v>
      </c>
      <c r="Q289" s="54">
        <f t="shared" si="110"/>
        <v>0</v>
      </c>
      <c r="R289" s="55">
        <f t="shared" si="106"/>
        <v>0</v>
      </c>
    </row>
    <row r="290" spans="1:18" ht="15" customHeight="1">
      <c r="A290" s="49">
        <v>6</v>
      </c>
      <c r="B290" s="49" t="s">
        <v>121</v>
      </c>
      <c r="C290" s="50" t="s">
        <v>100</v>
      </c>
      <c r="D290" s="49" t="s">
        <v>104</v>
      </c>
      <c r="E290" s="49">
        <v>1</v>
      </c>
      <c r="F290" s="49" t="s">
        <v>137</v>
      </c>
      <c r="G290" s="49">
        <v>1</v>
      </c>
      <c r="H290" s="49" t="s">
        <v>103</v>
      </c>
      <c r="I290" s="49"/>
      <c r="J290" s="49">
        <v>17</v>
      </c>
      <c r="K290" s="49">
        <v>11</v>
      </c>
      <c r="L290" s="49">
        <v>14</v>
      </c>
      <c r="M290" s="49" t="s">
        <v>108</v>
      </c>
      <c r="N290" s="51">
        <f t="shared" si="107"/>
        <v>5.15</v>
      </c>
      <c r="O290" s="52">
        <f t="shared" si="105"/>
        <v>0</v>
      </c>
      <c r="P290" s="53">
        <f t="shared" si="108"/>
        <v>0</v>
      </c>
      <c r="Q290" s="54">
        <f t="shared" si="110"/>
        <v>0</v>
      </c>
      <c r="R290" s="55">
        <f t="shared" si="106"/>
        <v>0</v>
      </c>
    </row>
    <row r="291" spans="1:18" ht="15" customHeight="1">
      <c r="A291" s="49">
        <v>7</v>
      </c>
      <c r="B291" s="49" t="s">
        <v>122</v>
      </c>
      <c r="C291" s="50" t="s">
        <v>131</v>
      </c>
      <c r="D291" s="49" t="s">
        <v>101</v>
      </c>
      <c r="E291" s="49">
        <v>1</v>
      </c>
      <c r="F291" s="49" t="s">
        <v>137</v>
      </c>
      <c r="G291" s="49">
        <v>1</v>
      </c>
      <c r="H291" s="49" t="s">
        <v>103</v>
      </c>
      <c r="I291" s="49"/>
      <c r="J291" s="49">
        <v>12</v>
      </c>
      <c r="K291" s="49">
        <v>11</v>
      </c>
      <c r="L291" s="49">
        <v>9</v>
      </c>
      <c r="M291" s="49" t="s">
        <v>108</v>
      </c>
      <c r="N291" s="51">
        <f t="shared" si="107"/>
        <v>4.5</v>
      </c>
      <c r="O291" s="52">
        <f t="shared" si="105"/>
        <v>0</v>
      </c>
      <c r="P291" s="53">
        <f t="shared" si="108"/>
        <v>0</v>
      </c>
      <c r="Q291" s="54">
        <f t="shared" si="110"/>
        <v>0</v>
      </c>
      <c r="R291" s="55">
        <f t="shared" si="106"/>
        <v>0</v>
      </c>
    </row>
    <row r="292" spans="1:18" ht="15" customHeight="1">
      <c r="A292" s="49">
        <v>8</v>
      </c>
      <c r="B292" s="49" t="s">
        <v>122</v>
      </c>
      <c r="C292" s="50" t="s">
        <v>131</v>
      </c>
      <c r="D292" s="49" t="s">
        <v>101</v>
      </c>
      <c r="E292" s="49">
        <v>1</v>
      </c>
      <c r="F292" s="49" t="s">
        <v>137</v>
      </c>
      <c r="G292" s="49">
        <v>1</v>
      </c>
      <c r="H292" s="49" t="s">
        <v>103</v>
      </c>
      <c r="I292" s="49"/>
      <c r="J292" s="49">
        <v>12</v>
      </c>
      <c r="K292" s="49">
        <v>11</v>
      </c>
      <c r="L292" s="49">
        <v>10</v>
      </c>
      <c r="M292" s="49" t="s">
        <v>108</v>
      </c>
      <c r="N292" s="51">
        <f t="shared" si="107"/>
        <v>4.3725000000000005</v>
      </c>
      <c r="O292" s="52">
        <f t="shared" si="105"/>
        <v>0</v>
      </c>
      <c r="P292" s="53">
        <f t="shared" si="108"/>
        <v>0</v>
      </c>
      <c r="Q292" s="54">
        <f t="shared" si="110"/>
        <v>0</v>
      </c>
      <c r="R292" s="55">
        <f t="shared" ref="R292:R294" si="111">IF(Q292&lt;=30,O292+P292,O292+O292*0.3)*IF(G292=1,0.4,IF(G292=2,0.75,IF(G292="1 (kas 4 m. 1 k. nerengiamos)",0.52,1)))*IF(D292="olimpinė",1,IF(M292="Ne",0.5,1))*IF(D292="olimpinė",1,IF(J292&lt;8,0,1))*E292*IF(D292="olimpinė",1,IF(K292&lt;16,0,1))*IF(I292&lt;=1,1,1/I292)*IF(OR(A282="Lietuvos lengvosios atletikos federacija",A282="Lietuvos šaudymo sporto sąjunga"),1.01,1)*IF(OR(A282="Lietuvos dviračių sporto federacija",A282="Lietuvos biatlono federacija",A282=" Lietuvos nacionalinė slidinėjimo asociacija"),1.03,1)*IF(OR(A282="Lietuvos baidarių ir kanojų irklavimo federacija",A282="Lietuvos buriuotojų sąjunga",A282="Lietuvos irklavimo federacija"),1.04,1)*IF(OR(A282="Lietuvos aeroklubas",A282="Lietuvos automobilių sporto federacija",A282="Lietuvos motociklų sporto federacija",A282="Lietuvos motorlaivių federacija",A282="Lietuvos žirginio sporto federacija"),1.09,1)</f>
        <v>0</v>
      </c>
    </row>
    <row r="293" spans="1:18" ht="15" customHeight="1">
      <c r="A293" s="49">
        <v>9</v>
      </c>
      <c r="B293" s="49" t="s">
        <v>122</v>
      </c>
      <c r="C293" s="50" t="s">
        <v>131</v>
      </c>
      <c r="D293" s="49" t="s">
        <v>104</v>
      </c>
      <c r="E293" s="49">
        <v>1</v>
      </c>
      <c r="F293" s="49" t="s">
        <v>137</v>
      </c>
      <c r="G293" s="49">
        <v>1</v>
      </c>
      <c r="H293" s="49" t="s">
        <v>103</v>
      </c>
      <c r="I293" s="49"/>
      <c r="J293" s="49">
        <v>12</v>
      </c>
      <c r="K293" s="49">
        <v>11</v>
      </c>
      <c r="L293" s="49">
        <v>10</v>
      </c>
      <c r="M293" s="49" t="s">
        <v>108</v>
      </c>
      <c r="N293" s="51">
        <f>(IF(F293="OŽ",IF(L293=1,612,IF(L293=2,473.76,IF(L293=3,380.16,IF(L293=4,201.6,IF(L293=5,187.2,IF(L293=6,172.8,IF(L293=7,165,IF(L293=8,160,0))))))))+IF(L293&lt;=8,0,IF(L293&lt;=16,153,IF(L293&lt;=24,120,IF(L293&lt;=32,89,IF(L293&lt;=48,58,0)))))-IF(L293&lt;=8,0,IF(L293&lt;=16,(L293-9)*3.06,IF(L293&lt;=24,(L293-17)*3.06,IF(L293&lt;=32,(L293-25)*3.06,IF(L293&lt;=48,(L293-33)*3.06,0))))),0)+IF(F293="PČ",IF(L293=1,449,IF(L293=2,314.6,IF(L293=3,238,IF(L293=4,172,IF(L293=5,159,IF(L293=6,145,IF(L293=7,132,IF(L293=8,119,0))))))))+IF(L293&lt;=8,0,IF(L293&lt;=16,88,IF(L293&lt;=24,55,IF(L293&lt;=32,22,0))))-IF(L293&lt;=8,0,IF(L293&lt;=16,(L293-9)*2.245,IF(L293&lt;=24,(L293-17)*2.245,IF(L293&lt;=32,(L293-25)*2.245,0)))),0)+IF(F293="PČneol",IF(L293=1,85,IF(L293=2,64.61,IF(L293=3,50.76,IF(L293=4,16.25,IF(L293=5,15,IF(L293=6,13.75,IF(L293=7,12.5,IF(L293=8,11.25,0))))))))+IF(L293&lt;=8,0,IF(L293&lt;=16,9,0))-IF(L293&lt;=8,0,IF(L293&lt;=16,(L293-9)*0.425,0)),0)+IF(F293="PŽ",IF(L293=1,85,IF(L293=2,59.5,IF(L293=3,45,IF(L293=4,32.5,IF(L293=5,30,IF(L293=6,27.5,IF(L293=7,25,IF(L293=8,22.5,0))))))))+IF(L293&lt;=8,0,IF(L293&lt;=16,19,IF(L293&lt;=24,13,IF(L293&lt;=32,8,0))))-IF(L293&lt;=8,0,IF(L293&lt;=16,(L293-9)*0.425,IF(L293&lt;=24,(L293-17)*0.425,IF(L293&lt;=32,(L293-25)*0.425,0)))),0)+IF(F293="EČ",IF(L293=1,204,IF(L293=2,156.24,IF(L293=3,123.84,IF(L293=4,72,IF(L293=5,66,IF(L293=6,60,IF(L293=7,54,IF(L293=8,48,0))))))))+IF(L293&lt;=8,0,IF(L293&lt;=16,40,IF(L293&lt;=24,25,0)))-IF(L293&lt;=8,0,IF(L293&lt;=16,(L293-9)*1.02,IF(L293&lt;=24,(L293-17)*1.02,0))),0)+IF(F293="EČneol",IF(L293=1,68,IF(L293=2,51.69,IF(L293=3,40.61,IF(L293=4,13,IF(L293=5,12,IF(L293=6,11,IF(L293=7,10,IF(L293=8,9,0)))))))))+IF(F293="EŽ",IF(L293=1,68,IF(L293=2,47.6,IF(L293=3,36,IF(L293=4,18,IF(L293=5,16.5,IF(L293=6,15,IF(L293=7,13.5,IF(L293=8,12,0))))))))+IF(L293&lt;=8,0,IF(L293&lt;=16,10,IF(L293&lt;=24,6,0)))-IF(L293&lt;=8,0,IF(L293&lt;=16,(L293-9)*0.34,IF(L293&lt;=24,(L293-17)*0.34,0))),0)+IF(F293="PT",IF(L293=1,68,IF(L293=2,52.08,IF(L293=3,41.28,IF(L293=4,24,IF(L293=5,22,IF(L293=6,20,IF(L293=7,18,IF(L293=8,16,0))))))))+IF(L293&lt;=8,0,IF(L293&lt;=16,13,IF(L293&lt;=24,9,IF(L293&lt;=32,4,0))))-IF(L293&lt;=8,0,IF(L293&lt;=16,(L293-9)*0.34,IF(L293&lt;=24,(L293-17)*0.34,IF(L293&lt;=32,(L293-25)*0.34,0)))),0)+IF(F293="JOŽ",IF(L293=1,85,IF(L293=2,59.5,IF(L293=3,45,IF(L293=4,32.5,IF(L293=5,30,IF(L293=6,27.5,IF(L293=7,25,IF(L293=8,22.5,0))))))))+IF(L293&lt;=8,0,IF(L293&lt;=16,19,IF(L293&lt;=24,13,0)))-IF(L293&lt;=8,0,IF(L293&lt;=16,(L293-9)*0.425,IF(L293&lt;=24,(L293-17)*0.425,0))),0)+IF(F293="JPČ",IF(L293=1,68,IF(L293=2,47.6,IF(L293=3,36,IF(L293=4,26,IF(L293=5,24,IF(L293=6,22,IF(L293=7,20,IF(L293=8,18,0))))))))+IF(L293&lt;=8,0,IF(L293&lt;=16,13,IF(L293&lt;=24,9,0)))-IF(L293&lt;=8,0,IF(L293&lt;=16,(L293-9)*0.34,IF(L293&lt;=24,(L293-17)*0.34,0))),0)+IF(F293="JEČ",IF(L293=1,34,IF(L293=2,26.04,IF(L293=3,20.6,IF(L293=4,12,IF(L293=5,11,IF(L293=6,10,IF(L293=7,9,IF(L293=8,8,0))))))))+IF(L293&lt;=8,0,IF(L293&lt;=16,6,0))-IF(L293&lt;=8,0,IF(L293&lt;=16,(L293-9)*0.17,0)),0)+IF(F293="JEOF",IF(L293=1,34,IF(L293=2,26.04,IF(L293=3,20.6,IF(L293=4,12,IF(L293=5,11,IF(L293=6,10,IF(L293=7,9,IF(L293=8,8,0))))))))+IF(L293&lt;=8,0,IF(L293&lt;=16,6,0))-IF(L293&lt;=8,0,IF(L293&lt;=16,(L293-9)*0.17,0)),0)+IF(F293="JnPČ",IF(L293=1,51,IF(L293=2,35.7,IF(L293=3,27,IF(L293=4,19.5,IF(L293=5,18,IF(L293=6,16.5,IF(L293=7,15,IF(L293=8,13.5,0))))))))+IF(L293&lt;=8,0,IF(L293&lt;=16,10,0))-IF(L293&lt;=8,0,IF(L293&lt;=16,(L293-9)*0.255,0)),0)+IF(F293="JnEČ",IF(L293=1,25.5,IF(L293=2,19.53,IF(L293=3,15.48,IF(L293=4,9,IF(L293=5,8.25,IF(L293=6,7.5,IF(L293=7,6.75,IF(L293=8,6,0))))))))+IF(L293&lt;=8,0,IF(L293&lt;=16,5,0))-IF(L293&lt;=8,0,IF(L293&lt;=16,(L293-9)*0.1275,0)),0)+IF(F293="JčPČ",IF(L293=1,21.25,IF(L293=2,14.5,IF(L293=3,11.5,IF(L293=4,7,IF(L293=5,6.5,IF(L293=6,6,IF(L293=7,5.5,IF(L293=8,5,0))))))))+IF(L293&lt;=8,0,IF(L293&lt;=16,4,0))-IF(L293&lt;=8,0,IF(L293&lt;=16,(L293-9)*0.10625,0)),0)+IF(F293="JčEČ",IF(L293=1,17,IF(L293=2,13.02,IF(L293=3,10.32,IF(L293=4,6,IF(L293=5,5.5,IF(L293=6,5,IF(L293=7,4.5,IF(L293=8,4,0))))))))+IF(L293&lt;=8,0,IF(L293&lt;=16,3,0))-IF(L293&lt;=8,0,IF(L293&lt;=16,(L293-9)*0.085,0)),0)+IF(F293="NEAK",IF(L293=1,11.48,IF(L293=2,8.79,IF(L293=3,6.97,IF(L293=4,4.05,IF(L293=5,3.71,IF(L293=6,3.38,IF(L293=7,3.04,IF(L293=8,2.7,0))))))))+IF(L293&lt;=8,0,IF(L293&lt;=16,2,IF(L293&lt;=24,1.3,0)))-IF(L293&lt;=8,0,IF(L293&lt;=16,(L293-9)*0.0574,IF(L293&lt;=24,(L293-17)*0.0574,0))),0))*IF(L293&lt;4,1,IF(OR(F293="PČ",F293="PŽ",F293="PT"),IF(J293&lt;32,J293/32,1),1))* IF(L293&lt;4,1,IF(OR(F293="EČ",F293="EŽ",F293="JOŽ",F293="JPČ",F293="NEAK"),IF(J293&lt;24,J293/24,1),1))*IF(L293&lt;4,1,IF(OR(F293="PČneol",F293="JEČ",F293="JEOF",F293="JnPČ",F293="JnEČ",F293="JčPČ",F293="JčEČ"),IF(J293&lt;16,J293/16,1),1))*IF(L293&lt;4,1,IF(F293="EČneol",IF(J293&lt;8,J293/8,1),1))</f>
        <v>4.3725000000000005</v>
      </c>
      <c r="O293" s="52">
        <f t="shared" si="105"/>
        <v>0</v>
      </c>
      <c r="P293" s="53">
        <f t="shared" si="108"/>
        <v>0</v>
      </c>
      <c r="Q293" s="54">
        <f t="shared" si="110"/>
        <v>0</v>
      </c>
      <c r="R293" s="55">
        <f t="shared" si="111"/>
        <v>0</v>
      </c>
    </row>
    <row r="294" spans="1:18" ht="15" hidden="1" customHeight="1">
      <c r="A294" s="49">
        <v>10</v>
      </c>
      <c r="B294" s="49"/>
      <c r="C294" s="50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51">
        <f t="shared" ref="N294" si="112">(IF(F294="OŽ",IF(L294=1,612,IF(L294=2,473.76,IF(L294=3,380.16,IF(L294=4,201.6,IF(L294=5,187.2,IF(L294=6,172.8,IF(L294=7,165,IF(L294=8,160,0))))))))+IF(L294&lt;=8,0,IF(L294&lt;=16,153,IF(L294&lt;=24,120,IF(L294&lt;=32,89,IF(L294&lt;=48,58,0)))))-IF(L294&lt;=8,0,IF(L294&lt;=16,(L294-9)*3.06,IF(L294&lt;=24,(L294-17)*3.06,IF(L294&lt;=32,(L294-25)*3.06,IF(L294&lt;=48,(L294-33)*3.06,0))))),0)+IF(F294="PČ",IF(L294=1,449,IF(L294=2,314.6,IF(L294=3,238,IF(L294=4,172,IF(L294=5,159,IF(L294=6,145,IF(L294=7,132,IF(L294=8,119,0))))))))+IF(L294&lt;=8,0,IF(L294&lt;=16,88,IF(L294&lt;=24,55,IF(L294&lt;=32,22,0))))-IF(L294&lt;=8,0,IF(L294&lt;=16,(L294-9)*2.245,IF(L294&lt;=24,(L294-17)*2.245,IF(L294&lt;=32,(L294-25)*2.245,0)))),0)+IF(F294="PČneol",IF(L294=1,85,IF(L294=2,64.61,IF(L294=3,50.76,IF(L294=4,16.25,IF(L294=5,15,IF(L294=6,13.75,IF(L294=7,12.5,IF(L294=8,11.25,0))))))))+IF(L294&lt;=8,0,IF(L294&lt;=16,9,0))-IF(L294&lt;=8,0,IF(L294&lt;=16,(L294-9)*0.425,0)),0)+IF(F294="PŽ",IF(L294=1,85,IF(L294=2,59.5,IF(L294=3,45,IF(L294=4,32.5,IF(L294=5,30,IF(L294=6,27.5,IF(L294=7,25,IF(L294=8,22.5,0))))))))+IF(L294&lt;=8,0,IF(L294&lt;=16,19,IF(L294&lt;=24,13,IF(L294&lt;=32,8,0))))-IF(L294&lt;=8,0,IF(L294&lt;=16,(L294-9)*0.425,IF(L294&lt;=24,(L294-17)*0.425,IF(L294&lt;=32,(L294-25)*0.425,0)))),0)+IF(F294="EČ",IF(L294=1,204,IF(L294=2,156.24,IF(L294=3,123.84,IF(L294=4,72,IF(L294=5,66,IF(L294=6,60,IF(L294=7,54,IF(L294=8,48,0))))))))+IF(L294&lt;=8,0,IF(L294&lt;=16,40,IF(L294&lt;=24,25,0)))-IF(L294&lt;=8,0,IF(L294&lt;=16,(L294-9)*1.02,IF(L294&lt;=24,(L294-17)*1.02,0))),0)+IF(F294="EČneol",IF(L294=1,68,IF(L294=2,51.69,IF(L294=3,40.61,IF(L294=4,13,IF(L294=5,12,IF(L294=6,11,IF(L294=7,10,IF(L294=8,9,0)))))))))+IF(F294="EŽ",IF(L294=1,68,IF(L294=2,47.6,IF(L294=3,36,IF(L294=4,18,IF(L294=5,16.5,IF(L294=6,15,IF(L294=7,13.5,IF(L294=8,12,0))))))))+IF(L294&lt;=8,0,IF(L294&lt;=16,10,IF(L294&lt;=24,6,0)))-IF(L294&lt;=8,0,IF(L294&lt;=16,(L294-9)*0.34,IF(L294&lt;=24,(L294-17)*0.34,0))),0)+IF(F294="PT",IF(L294=1,68,IF(L294=2,52.08,IF(L294=3,41.28,IF(L294=4,24,IF(L294=5,22,IF(L294=6,20,IF(L294=7,18,IF(L294=8,16,0))))))))+IF(L294&lt;=8,0,IF(L294&lt;=16,13,IF(L294&lt;=24,9,IF(L294&lt;=32,4,0))))-IF(L294&lt;=8,0,IF(L294&lt;=16,(L294-9)*0.34,IF(L294&lt;=24,(L294-17)*0.34,IF(L294&lt;=32,(L294-25)*0.34,0)))),0)+IF(F294="JOŽ",IF(L294=1,85,IF(L294=2,59.5,IF(L294=3,45,IF(L294=4,32.5,IF(L294=5,30,IF(L294=6,27.5,IF(L294=7,25,IF(L294=8,22.5,0))))))))+IF(L294&lt;=8,0,IF(L294&lt;=16,19,IF(L294&lt;=24,13,0)))-IF(L294&lt;=8,0,IF(L294&lt;=16,(L294-9)*0.425,IF(L294&lt;=24,(L294-17)*0.425,0))),0)+IF(F294="JPČ",IF(L294=1,68,IF(L294=2,47.6,IF(L294=3,36,IF(L294=4,26,IF(L294=5,24,IF(L294=6,22,IF(L294=7,20,IF(L294=8,18,0))))))))+IF(L294&lt;=8,0,IF(L294&lt;=16,13,IF(L294&lt;=24,9,0)))-IF(L294&lt;=8,0,IF(L294&lt;=16,(L294-9)*0.34,IF(L294&lt;=24,(L294-17)*0.34,0))),0)+IF(F294="JEČ",IF(L294=1,34,IF(L294=2,26.04,IF(L294=3,20.6,IF(L294=4,12,IF(L294=5,11,IF(L294=6,10,IF(L294=7,9,IF(L294=8,8,0))))))))+IF(L294&lt;=8,0,IF(L294&lt;=16,6,0))-IF(L294&lt;=8,0,IF(L294&lt;=16,(L294-9)*0.17,0)),0)+IF(F294="JEOF",IF(L294=1,34,IF(L294=2,26.04,IF(L294=3,20.6,IF(L294=4,12,IF(L294=5,11,IF(L294=6,10,IF(L294=7,9,IF(L294=8,8,0))))))))+IF(L294&lt;=8,0,IF(L294&lt;=16,6,0))-IF(L294&lt;=8,0,IF(L294&lt;=16,(L294-9)*0.17,0)),0)+IF(F294="JnPČ",IF(L294=1,51,IF(L294=2,35.7,IF(L294=3,27,IF(L294=4,19.5,IF(L294=5,18,IF(L294=6,16.5,IF(L294=7,15,IF(L294=8,13.5,0))))))))+IF(L294&lt;=8,0,IF(L294&lt;=16,10,0))-IF(L294&lt;=8,0,IF(L294&lt;=16,(L294-9)*0.255,0)),0)+IF(F294="JnEČ",IF(L294=1,25.5,IF(L294=2,19.53,IF(L294=3,15.48,IF(L294=4,9,IF(L294=5,8.25,IF(L294=6,7.5,IF(L294=7,6.75,IF(L294=8,6,0))))))))+IF(L294&lt;=8,0,IF(L294&lt;=16,5,0))-IF(L294&lt;=8,0,IF(L294&lt;=16,(L294-9)*0.1275,0)),0)+IF(F294="JčPČ",IF(L294=1,21.25,IF(L294=2,14.5,IF(L294=3,11.5,IF(L294=4,7,IF(L294=5,6.5,IF(L294=6,6,IF(L294=7,5.5,IF(L294=8,5,0))))))))+IF(L294&lt;=8,0,IF(L294&lt;=16,4,0))-IF(L294&lt;=8,0,IF(L294&lt;=16,(L294-9)*0.10625,0)),0)+IF(F294="JčEČ",IF(L294=1,17,IF(L294=2,13.02,IF(L294=3,10.32,IF(L294=4,6,IF(L294=5,5.5,IF(L294=6,5,IF(L294=7,4.5,IF(L294=8,4,0))))))))+IF(L294&lt;=8,0,IF(L294&lt;=16,3,0))-IF(L294&lt;=8,0,IF(L294&lt;=16,(L294-9)*0.085,0)),0)+IF(F294="NEAK",IF(L294=1,11.48,IF(L294=2,8.79,IF(L294=3,6.97,IF(L294=4,4.05,IF(L294=5,3.71,IF(L294=6,3.38,IF(L294=7,3.04,IF(L294=8,2.7,0))))))))+IF(L294&lt;=8,0,IF(L294&lt;=16,2,IF(L294&lt;=24,1.3,0)))-IF(L294&lt;=8,0,IF(L294&lt;=16,(L294-9)*0.0574,IF(L294&lt;=24,(L294-17)*0.0574,0))),0))*IF(L294&lt;4,1,IF(OR(F294="PČ",F294="PŽ",F294="PT"),IF(J294&lt;32,J294/32,1),1))* IF(L294&lt;4,1,IF(OR(F294="EČ",F294="EŽ",F294="JOŽ",F294="JPČ",F294="NEAK"),IF(J294&lt;24,J294/24,1),1))*IF(L294&lt;4,1,IF(OR(F294="PČneol",F294="JEČ",F294="JEOF",F294="JnPČ",F294="JnEČ",F294="JčPČ",F294="JčEČ"),IF(J294&lt;16,J294/16,1),1))*IF(L294&lt;4,1,IF(F294="EČneol",IF(J294&lt;8,J294/8,1),1))</f>
        <v>0</v>
      </c>
      <c r="O294" s="52">
        <f t="shared" si="105"/>
        <v>0</v>
      </c>
      <c r="P294" s="53">
        <f t="shared" si="108"/>
        <v>0</v>
      </c>
      <c r="Q294" s="54">
        <f t="shared" si="110"/>
        <v>0</v>
      </c>
      <c r="R294" s="55">
        <f t="shared" si="111"/>
        <v>0</v>
      </c>
    </row>
    <row r="295" spans="1:18" ht="15" customHeight="1">
      <c r="A295" s="102" t="s">
        <v>3</v>
      </c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4"/>
      <c r="R295" s="55">
        <f>SUM(R285:R294)</f>
        <v>0</v>
      </c>
    </row>
    <row r="296" spans="1:18" ht="15" customHeight="1">
      <c r="A296" s="105" t="s">
        <v>188</v>
      </c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48"/>
    </row>
    <row r="297" spans="1:18" ht="15" customHeight="1">
      <c r="A297" s="105" t="s">
        <v>1</v>
      </c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48"/>
    </row>
    <row r="298" spans="1:18" ht="15" customHeight="1">
      <c r="A298" s="105" t="s">
        <v>190</v>
      </c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48"/>
    </row>
    <row r="299" spans="1:18" ht="15" customHeight="1">
      <c r="A299" s="49">
        <v>1</v>
      </c>
      <c r="B299" s="49" t="s">
        <v>165</v>
      </c>
      <c r="C299" s="50" t="s">
        <v>146</v>
      </c>
      <c r="D299" s="49" t="s">
        <v>101</v>
      </c>
      <c r="E299" s="49">
        <v>1</v>
      </c>
      <c r="F299" s="49" t="s">
        <v>137</v>
      </c>
      <c r="G299" s="49">
        <v>1</v>
      </c>
      <c r="H299" s="49" t="s">
        <v>103</v>
      </c>
      <c r="I299" s="49"/>
      <c r="J299" s="49">
        <v>10</v>
      </c>
      <c r="K299" s="49">
        <v>9</v>
      </c>
      <c r="L299" s="49">
        <v>9</v>
      </c>
      <c r="M299" s="49" t="s">
        <v>108</v>
      </c>
      <c r="N299" s="51">
        <f>(IF(F299="OŽ",IF(L299=1,612,IF(L299=2,473.76,IF(L299=3,380.16,IF(L299=4,201.6,IF(L299=5,187.2,IF(L299=6,172.8,IF(L299=7,165,IF(L299=8,160,0))))))))+IF(L299&lt;=8,0,IF(L299&lt;=16,153,IF(L299&lt;=24,120,IF(L299&lt;=32,89,IF(L299&lt;=48,58,0)))))-IF(L299&lt;=8,0,IF(L299&lt;=16,(L299-9)*3.06,IF(L299&lt;=24,(L299-17)*3.06,IF(L299&lt;=32,(L299-25)*3.06,IF(L299&lt;=48,(L299-33)*3.06,0))))),0)+IF(F299="PČ",IF(L299=1,449,IF(L299=2,314.6,IF(L299=3,238,IF(L299=4,172,IF(L299=5,159,IF(L299=6,145,IF(L299=7,132,IF(L299=8,119,0))))))))+IF(L299&lt;=8,0,IF(L299&lt;=16,88,IF(L299&lt;=24,55,IF(L299&lt;=32,22,0))))-IF(L299&lt;=8,0,IF(L299&lt;=16,(L299-9)*2.245,IF(L299&lt;=24,(L299-17)*2.245,IF(L299&lt;=32,(L299-25)*2.245,0)))),0)+IF(F299="PČneol",IF(L299=1,85,IF(L299=2,64.61,IF(L299=3,50.76,IF(L299=4,16.25,IF(L299=5,15,IF(L299=6,13.75,IF(L299=7,12.5,IF(L299=8,11.25,0))))))))+IF(L299&lt;=8,0,IF(L299&lt;=16,9,0))-IF(L299&lt;=8,0,IF(L299&lt;=16,(L299-9)*0.425,0)),0)+IF(F299="PŽ",IF(L299=1,85,IF(L299=2,59.5,IF(L299=3,45,IF(L299=4,32.5,IF(L299=5,30,IF(L299=6,27.5,IF(L299=7,25,IF(L299=8,22.5,0))))))))+IF(L299&lt;=8,0,IF(L299&lt;=16,19,IF(L299&lt;=24,13,IF(L299&lt;=32,8,0))))-IF(L299&lt;=8,0,IF(L299&lt;=16,(L299-9)*0.425,IF(L299&lt;=24,(L299-17)*0.425,IF(L299&lt;=32,(L299-25)*0.425,0)))),0)+IF(F299="EČ",IF(L299=1,204,IF(L299=2,156.24,IF(L299=3,123.84,IF(L299=4,72,IF(L299=5,66,IF(L299=6,60,IF(L299=7,54,IF(L299=8,48,0))))))))+IF(L299&lt;=8,0,IF(L299&lt;=16,40,IF(L299&lt;=24,25,0)))-IF(L299&lt;=8,0,IF(L299&lt;=16,(L299-9)*1.02,IF(L299&lt;=24,(L299-17)*1.02,0))),0)+IF(F299="EČneol",IF(L299=1,68,IF(L299=2,51.69,IF(L299=3,40.61,IF(L299=4,13,IF(L299=5,12,IF(L299=6,11,IF(L299=7,10,IF(L299=8,9,0)))))))))+IF(F299="EŽ",IF(L299=1,68,IF(L299=2,47.6,IF(L299=3,36,IF(L299=4,18,IF(L299=5,16.5,IF(L299=6,15,IF(L299=7,13.5,IF(L299=8,12,0))))))))+IF(L299&lt;=8,0,IF(L299&lt;=16,10,IF(L299&lt;=24,6,0)))-IF(L299&lt;=8,0,IF(L299&lt;=16,(L299-9)*0.34,IF(L299&lt;=24,(L299-17)*0.34,0))),0)+IF(F299="PT",IF(L299=1,68,IF(L299=2,52.08,IF(L299=3,41.28,IF(L299=4,24,IF(L299=5,22,IF(L299=6,20,IF(L299=7,18,IF(L299=8,16,0))))))))+IF(L299&lt;=8,0,IF(L299&lt;=16,13,IF(L299&lt;=24,9,IF(L299&lt;=32,4,0))))-IF(L299&lt;=8,0,IF(L299&lt;=16,(L299-9)*0.34,IF(L299&lt;=24,(L299-17)*0.34,IF(L299&lt;=32,(L299-25)*0.34,0)))),0)+IF(F299="JOŽ",IF(L299=1,85,IF(L299=2,59.5,IF(L299=3,45,IF(L299=4,32.5,IF(L299=5,30,IF(L299=6,27.5,IF(L299=7,25,IF(L299=8,22.5,0))))))))+IF(L299&lt;=8,0,IF(L299&lt;=16,19,IF(L299&lt;=24,13,0)))-IF(L299&lt;=8,0,IF(L299&lt;=16,(L299-9)*0.425,IF(L299&lt;=24,(L299-17)*0.425,0))),0)+IF(F299="JPČ",IF(L299=1,68,IF(L299=2,47.6,IF(L299=3,36,IF(L299=4,26,IF(L299=5,24,IF(L299=6,22,IF(L299=7,20,IF(L299=8,18,0))))))))+IF(L299&lt;=8,0,IF(L299&lt;=16,13,IF(L299&lt;=24,9,0)))-IF(L299&lt;=8,0,IF(L299&lt;=16,(L299-9)*0.34,IF(L299&lt;=24,(L299-17)*0.34,0))),0)+IF(F299="JEČ",IF(L299=1,34,IF(L299=2,26.04,IF(L299=3,20.6,IF(L299=4,12,IF(L299=5,11,IF(L299=6,10,IF(L299=7,9,IF(L299=8,8,0))))))))+IF(L299&lt;=8,0,IF(L299&lt;=16,6,0))-IF(L299&lt;=8,0,IF(L299&lt;=16,(L299-9)*0.17,0)),0)+IF(F299="JEOF",IF(L299=1,34,IF(L299=2,26.04,IF(L299=3,20.6,IF(L299=4,12,IF(L299=5,11,IF(L299=6,10,IF(L299=7,9,IF(L299=8,8,0))))))))+IF(L299&lt;=8,0,IF(L299&lt;=16,6,0))-IF(L299&lt;=8,0,IF(L299&lt;=16,(L299-9)*0.17,0)),0)+IF(F299="JnPČ",IF(L299=1,51,IF(L299=2,35.7,IF(L299=3,27,IF(L299=4,19.5,IF(L299=5,18,IF(L299=6,16.5,IF(L299=7,15,IF(L299=8,13.5,0))))))))+IF(L299&lt;=8,0,IF(L299&lt;=16,10,0))-IF(L299&lt;=8,0,IF(L299&lt;=16,(L299-9)*0.255,0)),0)+IF(F299="JnEČ",IF(L299=1,25.5,IF(L299=2,19.53,IF(L299=3,15.48,IF(L299=4,9,IF(L299=5,8.25,IF(L299=6,7.5,IF(L299=7,6.75,IF(L299=8,6,0))))))))+IF(L299&lt;=8,0,IF(L299&lt;=16,5,0))-IF(L299&lt;=8,0,IF(L299&lt;=16,(L299-9)*0.1275,0)),0)+IF(F299="JčPČ",IF(L299=1,21.25,IF(L299=2,14.5,IF(L299=3,11.5,IF(L299=4,7,IF(L299=5,6.5,IF(L299=6,6,IF(L299=7,5.5,IF(L299=8,5,0))))))))+IF(L299&lt;=8,0,IF(L299&lt;=16,4,0))-IF(L299&lt;=8,0,IF(L299&lt;=16,(L299-9)*0.10625,0)),0)+IF(F299="JčEČ",IF(L299=1,17,IF(L299=2,13.02,IF(L299=3,10.32,IF(L299=4,6,IF(L299=5,5.5,IF(L299=6,5,IF(L299=7,4.5,IF(L299=8,4,0))))))))+IF(L299&lt;=8,0,IF(L299&lt;=16,3,0))-IF(L299&lt;=8,0,IF(L299&lt;=16,(L299-9)*0.085,0)),0)+IF(F299="NEAK",IF(L299=1,11.48,IF(L299=2,8.79,IF(L299=3,6.97,IF(L299=4,4.05,IF(L299=5,3.71,IF(L299=6,3.38,IF(L299=7,3.04,IF(L299=8,2.7,0))))))))+IF(L299&lt;=8,0,IF(L299&lt;=16,2,IF(L299&lt;=24,1.3,0)))-IF(L299&lt;=8,0,IF(L299&lt;=16,(L299-9)*0.0574,IF(L299&lt;=24,(L299-17)*0.0574,0))),0))*IF(L299&lt;4,1,IF(OR(F299="PČ",F299="PŽ",F299="PT"),IF(J299&lt;32,J299/32,1),1))* IF(L299&lt;4,1,IF(OR(F299="EČ",F299="EŽ",F299="JOŽ",F299="JPČ",F299="NEAK"),IF(J299&lt;24,J299/24,1),1))*IF(L299&lt;4,1,IF(OR(F299="PČneol",F299="JEČ",F299="JEOF",F299="JnPČ",F299="JnEČ",F299="JčPČ",F299="JčEČ"),IF(J299&lt;16,J299/16,1),1))*IF(L299&lt;4,1,IF(F299="EČneol",IF(J299&lt;8,J299/8,1),1))</f>
        <v>3.75</v>
      </c>
      <c r="O299" s="52">
        <f t="shared" ref="O299:O317" si="113">IF(F299="OŽ",N299,IF(H299="Ne",IF(J299*0.3&lt;=J299-L299,N299,0),IF(J299*0.1&lt;=J299-L299,N299,0)))</f>
        <v>0</v>
      </c>
      <c r="P299" s="53">
        <f>IF(O299=0,0,IF(F299="OŽ",IF(L299&gt;47,0,IF(J299&gt;47,(48-L299)*1.836,((48-L299)-(48-J299))*1.836)),0)+IF(F299="PČ",IF(L299&gt;31,0,IF(J299&gt;31,(32-L299)*1.347,((32-L299)-(32-J299))*1.347)),0)+ IF(F299="PČneol",IF(L299&gt;15,0,IF(J299&gt;15,(16-L299)*0.255,((16-L299)-(16-J299))*0.255)),0)+IF(F299="PŽ",IF(L299&gt;31,0,IF(J299&gt;31,(32-L299)*0.255,((32-L299)-(32-J299))*0.255)),0)+IF(F299="EČ",IF(L299&gt;23,0,IF(J299&gt;23,(24-L299)*0.612,((24-L299)-(24-J299))*0.612)),0)+IF(F299="EČneol",IF(L299&gt;7,0,IF(J299&gt;7,(8-L299)*0.204,((8-L299)-(8-J299))*0.204)),0)+IF(F299="EŽ",IF(L299&gt;23,0,IF(J299&gt;23,(24-L299)*0.204,((24-L299)-(24-J299))*0.204)),0)+IF(F299="PT",IF(L299&gt;31,0,IF(J299&gt;31,(32-L299)*0.204,((32-L299)-(32-J299))*0.204)),0)+IF(F299="JOŽ",IF(L299&gt;23,0,IF(J299&gt;23,(24-L299)*0.255,((24-L299)-(24-J299))*0.255)),0)+IF(F299="JPČ",IF(L299&gt;23,0,IF(J299&gt;23,(24-L299)*0.204,((24-L299)-(24-J299))*0.204)),0)+IF(F299="JEČ",IF(L299&gt;15,0,IF(J299&gt;15,(16-L299)*0.102,((16-L299)-(16-J299))*0.102)),0)+IF(F299="JEOF",IF(L299&gt;15,0,IF(J299&gt;15,(16-L299)*0.102,((16-L299)-(16-J299))*0.102)),0)+IF(F299="JnPČ",IF(L299&gt;15,0,IF(J299&gt;15,(16-L299)*0.153,((16-L299)-(16-J299))*0.153)),0)+IF(F299="JnEČ",IF(L299&gt;15,0,IF(J299&gt;15,(16-L299)*0.0765,((16-L299)-(16-J299))*0.0765)),0)+IF(F299="JčPČ",IF(L299&gt;15,0,IF(J299&gt;15,(16-L299)*0.06375,((16-L299)-(16-J299))*0.06375)),0)+IF(F299="JčEČ",IF(L299&gt;15,0,IF(J299&gt;15,(16-L299)*0.051,((16-L299)-(16-J299))*0.051)),0)+IF(F299="NEAK",IF(L299&gt;23,0,IF(J299&gt;23,(24-L299)*0.03444,((24-L299)-(24-J299))*0.03444)),0))</f>
        <v>0</v>
      </c>
      <c r="Q299" s="54">
        <f>IF(ISERROR(P299*100/N299),0,(P299*100/N299))</f>
        <v>0</v>
      </c>
      <c r="R299" s="55">
        <f>IF(Q299&lt;=30,O299+P299,O299+O299*0.3)*IF(G299=1,0.4,IF(G299=2,0.75,IF(G299="1 (kas 4 m. 1 k. nerengiamos)",0.52,1)))*IF(D299="olimpinė",1,IF(M299="Ne",0.5,1))*IF(D299="olimpinė",1,IF(J299&lt;8,0,1))*E299*IF(D299="olimpinė",1,IF(K299&lt;16,0,1))*IF(I299&lt;=1,1,1/I299)*IF(OR(A16="Lietuvos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300" spans="1:18" ht="15" customHeight="1">
      <c r="A300" s="49">
        <v>2</v>
      </c>
      <c r="B300" s="49" t="s">
        <v>165</v>
      </c>
      <c r="C300" s="50" t="s">
        <v>146</v>
      </c>
      <c r="D300" s="49" t="s">
        <v>101</v>
      </c>
      <c r="E300" s="49">
        <v>1</v>
      </c>
      <c r="F300" s="49" t="s">
        <v>137</v>
      </c>
      <c r="G300" s="49">
        <v>1</v>
      </c>
      <c r="H300" s="49" t="s">
        <v>103</v>
      </c>
      <c r="I300" s="49"/>
      <c r="J300" s="49">
        <v>10</v>
      </c>
      <c r="K300" s="49">
        <v>9</v>
      </c>
      <c r="L300" s="49">
        <v>8</v>
      </c>
      <c r="M300" s="49" t="s">
        <v>108</v>
      </c>
      <c r="N300" s="51">
        <f t="shared" ref="N300:N315" si="114">(IF(F300="OŽ",IF(L300=1,612,IF(L300=2,473.76,IF(L300=3,380.16,IF(L300=4,201.6,IF(L300=5,187.2,IF(L300=6,172.8,IF(L300=7,165,IF(L300=8,160,0))))))))+IF(L300&lt;=8,0,IF(L300&lt;=16,153,IF(L300&lt;=24,120,IF(L300&lt;=32,89,IF(L300&lt;=48,58,0)))))-IF(L300&lt;=8,0,IF(L300&lt;=16,(L300-9)*3.06,IF(L300&lt;=24,(L300-17)*3.06,IF(L300&lt;=32,(L300-25)*3.06,IF(L300&lt;=48,(L300-33)*3.06,0))))),0)+IF(F300="PČ",IF(L300=1,449,IF(L300=2,314.6,IF(L300=3,238,IF(L300=4,172,IF(L300=5,159,IF(L300=6,145,IF(L300=7,132,IF(L300=8,119,0))))))))+IF(L300&lt;=8,0,IF(L300&lt;=16,88,IF(L300&lt;=24,55,IF(L300&lt;=32,22,0))))-IF(L300&lt;=8,0,IF(L300&lt;=16,(L300-9)*2.245,IF(L300&lt;=24,(L300-17)*2.245,IF(L300&lt;=32,(L300-25)*2.245,0)))),0)+IF(F300="PČneol",IF(L300=1,85,IF(L300=2,64.61,IF(L300=3,50.76,IF(L300=4,16.25,IF(L300=5,15,IF(L300=6,13.75,IF(L300=7,12.5,IF(L300=8,11.25,0))))))))+IF(L300&lt;=8,0,IF(L300&lt;=16,9,0))-IF(L300&lt;=8,0,IF(L300&lt;=16,(L300-9)*0.425,0)),0)+IF(F300="PŽ",IF(L300=1,85,IF(L300=2,59.5,IF(L300=3,45,IF(L300=4,32.5,IF(L300=5,30,IF(L300=6,27.5,IF(L300=7,25,IF(L300=8,22.5,0))))))))+IF(L300&lt;=8,0,IF(L300&lt;=16,19,IF(L300&lt;=24,13,IF(L300&lt;=32,8,0))))-IF(L300&lt;=8,0,IF(L300&lt;=16,(L300-9)*0.425,IF(L300&lt;=24,(L300-17)*0.425,IF(L300&lt;=32,(L300-25)*0.425,0)))),0)+IF(F300="EČ",IF(L300=1,204,IF(L300=2,156.24,IF(L300=3,123.84,IF(L300=4,72,IF(L300=5,66,IF(L300=6,60,IF(L300=7,54,IF(L300=8,48,0))))))))+IF(L300&lt;=8,0,IF(L300&lt;=16,40,IF(L300&lt;=24,25,0)))-IF(L300&lt;=8,0,IF(L300&lt;=16,(L300-9)*1.02,IF(L300&lt;=24,(L300-17)*1.02,0))),0)+IF(F300="EČneol",IF(L300=1,68,IF(L300=2,51.69,IF(L300=3,40.61,IF(L300=4,13,IF(L300=5,12,IF(L300=6,11,IF(L300=7,10,IF(L300=8,9,0)))))))))+IF(F300="EŽ",IF(L300=1,68,IF(L300=2,47.6,IF(L300=3,36,IF(L300=4,18,IF(L300=5,16.5,IF(L300=6,15,IF(L300=7,13.5,IF(L300=8,12,0))))))))+IF(L300&lt;=8,0,IF(L300&lt;=16,10,IF(L300&lt;=24,6,0)))-IF(L300&lt;=8,0,IF(L300&lt;=16,(L300-9)*0.34,IF(L300&lt;=24,(L300-17)*0.34,0))),0)+IF(F300="PT",IF(L300=1,68,IF(L300=2,52.08,IF(L300=3,41.28,IF(L300=4,24,IF(L300=5,22,IF(L300=6,20,IF(L300=7,18,IF(L300=8,16,0))))))))+IF(L300&lt;=8,0,IF(L300&lt;=16,13,IF(L300&lt;=24,9,IF(L300&lt;=32,4,0))))-IF(L300&lt;=8,0,IF(L300&lt;=16,(L300-9)*0.34,IF(L300&lt;=24,(L300-17)*0.34,IF(L300&lt;=32,(L300-25)*0.34,0)))),0)+IF(F300="JOŽ",IF(L300=1,85,IF(L300=2,59.5,IF(L300=3,45,IF(L300=4,32.5,IF(L300=5,30,IF(L300=6,27.5,IF(L300=7,25,IF(L300=8,22.5,0))))))))+IF(L300&lt;=8,0,IF(L300&lt;=16,19,IF(L300&lt;=24,13,0)))-IF(L300&lt;=8,0,IF(L300&lt;=16,(L300-9)*0.425,IF(L300&lt;=24,(L300-17)*0.425,0))),0)+IF(F300="JPČ",IF(L300=1,68,IF(L300=2,47.6,IF(L300=3,36,IF(L300=4,26,IF(L300=5,24,IF(L300=6,22,IF(L300=7,20,IF(L300=8,18,0))))))))+IF(L300&lt;=8,0,IF(L300&lt;=16,13,IF(L300&lt;=24,9,0)))-IF(L300&lt;=8,0,IF(L300&lt;=16,(L300-9)*0.34,IF(L300&lt;=24,(L300-17)*0.34,0))),0)+IF(F300="JEČ",IF(L300=1,34,IF(L300=2,26.04,IF(L300=3,20.6,IF(L300=4,12,IF(L300=5,11,IF(L300=6,10,IF(L300=7,9,IF(L300=8,8,0))))))))+IF(L300&lt;=8,0,IF(L300&lt;=16,6,0))-IF(L300&lt;=8,0,IF(L300&lt;=16,(L300-9)*0.17,0)),0)+IF(F300="JEOF",IF(L300=1,34,IF(L300=2,26.04,IF(L300=3,20.6,IF(L300=4,12,IF(L300=5,11,IF(L300=6,10,IF(L300=7,9,IF(L300=8,8,0))))))))+IF(L300&lt;=8,0,IF(L300&lt;=16,6,0))-IF(L300&lt;=8,0,IF(L300&lt;=16,(L300-9)*0.17,0)),0)+IF(F300="JnPČ",IF(L300=1,51,IF(L300=2,35.7,IF(L300=3,27,IF(L300=4,19.5,IF(L300=5,18,IF(L300=6,16.5,IF(L300=7,15,IF(L300=8,13.5,0))))))))+IF(L300&lt;=8,0,IF(L300&lt;=16,10,0))-IF(L300&lt;=8,0,IF(L300&lt;=16,(L300-9)*0.255,0)),0)+IF(F300="JnEČ",IF(L300=1,25.5,IF(L300=2,19.53,IF(L300=3,15.48,IF(L300=4,9,IF(L300=5,8.25,IF(L300=6,7.5,IF(L300=7,6.75,IF(L300=8,6,0))))))))+IF(L300&lt;=8,0,IF(L300&lt;=16,5,0))-IF(L300&lt;=8,0,IF(L300&lt;=16,(L300-9)*0.1275,0)),0)+IF(F300="JčPČ",IF(L300=1,21.25,IF(L300=2,14.5,IF(L300=3,11.5,IF(L300=4,7,IF(L300=5,6.5,IF(L300=6,6,IF(L300=7,5.5,IF(L300=8,5,0))))))))+IF(L300&lt;=8,0,IF(L300&lt;=16,4,0))-IF(L300&lt;=8,0,IF(L300&lt;=16,(L300-9)*0.10625,0)),0)+IF(F300="JčEČ",IF(L300=1,17,IF(L300=2,13.02,IF(L300=3,10.32,IF(L300=4,6,IF(L300=5,5.5,IF(L300=6,5,IF(L300=7,4.5,IF(L300=8,4,0))))))))+IF(L300&lt;=8,0,IF(L300&lt;=16,3,0))-IF(L300&lt;=8,0,IF(L300&lt;=16,(L300-9)*0.085,0)),0)+IF(F300="NEAK",IF(L300=1,11.48,IF(L300=2,8.79,IF(L300=3,6.97,IF(L300=4,4.05,IF(L300=5,3.71,IF(L300=6,3.38,IF(L300=7,3.04,IF(L300=8,2.7,0))))))))+IF(L300&lt;=8,0,IF(L300&lt;=16,2,IF(L300&lt;=24,1.3,0)))-IF(L300&lt;=8,0,IF(L300&lt;=16,(L300-9)*0.0574,IF(L300&lt;=24,(L300-17)*0.0574,0))),0))*IF(L300&lt;4,1,IF(OR(F300="PČ",F300="PŽ",F300="PT"),IF(J300&lt;32,J300/32,1),1))* IF(L300&lt;4,1,IF(OR(F300="EČ",F300="EŽ",F300="JOŽ",F300="JPČ",F300="NEAK"),IF(J300&lt;24,J300/24,1),1))*IF(L300&lt;4,1,IF(OR(F300="PČneol",F300="JEČ",F300="JEOF",F300="JnPČ",F300="JnEČ",F300="JčPČ",F300="JčEČ"),IF(J300&lt;16,J300/16,1),1))*IF(L300&lt;4,1,IF(F300="EČneol",IF(J300&lt;8,J300/8,1),1))</f>
        <v>5</v>
      </c>
      <c r="O300" s="52">
        <f t="shared" si="113"/>
        <v>0</v>
      </c>
      <c r="P300" s="53">
        <f t="shared" ref="P300:P317" si="115">IF(O300=0,0,IF(F300="OŽ",IF(L300&gt;47,0,IF(J300&gt;47,(48-L300)*1.836,((48-L300)-(48-J300))*1.836)),0)+IF(F300="PČ",IF(L300&gt;31,0,IF(J300&gt;31,(32-L300)*1.347,((32-L300)-(32-J300))*1.347)),0)+ IF(F300="PČneol",IF(L300&gt;15,0,IF(J300&gt;15,(16-L300)*0.255,((16-L300)-(16-J300))*0.255)),0)+IF(F300="PŽ",IF(L300&gt;31,0,IF(J300&gt;31,(32-L300)*0.255,((32-L300)-(32-J300))*0.255)),0)+IF(F300="EČ",IF(L300&gt;23,0,IF(J300&gt;23,(24-L300)*0.612,((24-L300)-(24-J300))*0.612)),0)+IF(F300="EČneol",IF(L300&gt;7,0,IF(J300&gt;7,(8-L300)*0.204,((8-L300)-(8-J300))*0.204)),0)+IF(F300="EŽ",IF(L300&gt;23,0,IF(J300&gt;23,(24-L300)*0.204,((24-L300)-(24-J300))*0.204)),0)+IF(F300="PT",IF(L300&gt;31,0,IF(J300&gt;31,(32-L300)*0.204,((32-L300)-(32-J300))*0.204)),0)+IF(F300="JOŽ",IF(L300&gt;23,0,IF(J300&gt;23,(24-L300)*0.255,((24-L300)-(24-J300))*0.255)),0)+IF(F300="JPČ",IF(L300&gt;23,0,IF(J300&gt;23,(24-L300)*0.204,((24-L300)-(24-J300))*0.204)),0)+IF(F300="JEČ",IF(L300&gt;15,0,IF(J300&gt;15,(16-L300)*0.102,((16-L300)-(16-J300))*0.102)),0)+IF(F300="JEOF",IF(L300&gt;15,0,IF(J300&gt;15,(16-L300)*0.102,((16-L300)-(16-J300))*0.102)),0)+IF(F300="JnPČ",IF(L300&gt;15,0,IF(J300&gt;15,(16-L300)*0.153,((16-L300)-(16-J300))*0.153)),0)+IF(F300="JnEČ",IF(L300&gt;15,0,IF(J300&gt;15,(16-L300)*0.0765,((16-L300)-(16-J300))*0.0765)),0)+IF(F300="JčPČ",IF(L300&gt;15,0,IF(J300&gt;15,(16-L300)*0.06375,((16-L300)-(16-J300))*0.06375)),0)+IF(F300="JčEČ",IF(L300&gt;15,0,IF(J300&gt;15,(16-L300)*0.051,((16-L300)-(16-J300))*0.051)),0)+IF(F300="NEAK",IF(L300&gt;23,0,IF(J300&gt;23,(24-L300)*0.03444,((24-L300)-(24-J300))*0.03444)),0))</f>
        <v>0</v>
      </c>
      <c r="Q300" s="54">
        <f t="shared" ref="Q300" si="116">IF(ISERROR(P300*100/N300),0,(P300*100/N300))</f>
        <v>0</v>
      </c>
      <c r="R300" s="55">
        <f>IF(Q300&lt;=30,O300+P300,O300+O300*0.3)*IF(G300=1,0.4,IF(G300=2,0.75,IF(G300="1 (kas 4 m. 1 k. nerengiamos)",0.52,1)))*IF(D300="olimpinė",1,IF(M300="Ne",0.5,1))*IF(D300="olimpinė",1,IF(J300&lt;8,0,1))*E300*IF(D300="olimpinė",1,IF(K300&lt;16,0,1))*IF(I300&lt;=1,1,1/I300)*IF(OR(A17="Lietuvos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301" spans="1:18" ht="15" customHeight="1">
      <c r="A301" s="49">
        <v>3</v>
      </c>
      <c r="B301" s="49" t="s">
        <v>165</v>
      </c>
      <c r="C301" s="50" t="s">
        <v>146</v>
      </c>
      <c r="D301" s="49" t="s">
        <v>104</v>
      </c>
      <c r="E301" s="49">
        <v>1</v>
      </c>
      <c r="F301" s="49" t="s">
        <v>137</v>
      </c>
      <c r="G301" s="49">
        <v>1</v>
      </c>
      <c r="H301" s="49" t="s">
        <v>103</v>
      </c>
      <c r="I301" s="49"/>
      <c r="J301" s="49">
        <v>10</v>
      </c>
      <c r="K301" s="49">
        <v>9</v>
      </c>
      <c r="L301" s="49">
        <v>8</v>
      </c>
      <c r="M301" s="49" t="s">
        <v>108</v>
      </c>
      <c r="N301" s="51">
        <f t="shared" si="114"/>
        <v>5</v>
      </c>
      <c r="O301" s="52">
        <f t="shared" si="113"/>
        <v>0</v>
      </c>
      <c r="P301" s="53">
        <f t="shared" si="115"/>
        <v>0</v>
      </c>
      <c r="Q301" s="54">
        <f>IF(ISERROR(P301*100/N301),0,(P301*100/N301))</f>
        <v>0</v>
      </c>
      <c r="R301" s="55">
        <f>IF(Q301&lt;=30,O301+P301,O301+O301*0.3)*IF(G301=1,0.4,IF(G301=2,0.75,IF(G301="1 (kas 4 m. 1 k. nerengiamos)",0.52,1)))*IF(D301="olimpinė",1,IF(M301="Ne",0.5,1))*IF(D301="olimpinė",1,IF(J301&lt;8,0,1))*E301*IF(D301="olimpinė",1,IF(K301&lt;16,0,1))*IF(I301&lt;=1,1,1/I301)*IF(OR(A18="Lietuvos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302" spans="1:18" ht="15" customHeight="1">
      <c r="A302" s="49">
        <v>4</v>
      </c>
      <c r="B302" s="49" t="s">
        <v>160</v>
      </c>
      <c r="C302" s="50" t="s">
        <v>118</v>
      </c>
      <c r="D302" s="49" t="s">
        <v>101</v>
      </c>
      <c r="E302" s="49">
        <v>1</v>
      </c>
      <c r="F302" s="49" t="s">
        <v>137</v>
      </c>
      <c r="G302" s="49">
        <v>1</v>
      </c>
      <c r="H302" s="49" t="s">
        <v>103</v>
      </c>
      <c r="I302" s="49"/>
      <c r="J302" s="49">
        <v>14</v>
      </c>
      <c r="K302" s="49">
        <v>11</v>
      </c>
      <c r="L302" s="49">
        <v>11</v>
      </c>
      <c r="M302" s="49" t="s">
        <v>108</v>
      </c>
      <c r="N302" s="51">
        <f t="shared" si="114"/>
        <v>4.9525000000000006</v>
      </c>
      <c r="O302" s="52">
        <f t="shared" si="113"/>
        <v>0</v>
      </c>
      <c r="P302" s="53">
        <f t="shared" si="115"/>
        <v>0</v>
      </c>
      <c r="Q302" s="54">
        <f t="shared" ref="Q302:Q317" si="117">IF(ISERROR(P302*100/N302),0,(P302*100/N302))</f>
        <v>0</v>
      </c>
      <c r="R302" s="55">
        <f t="shared" ref="R302:R310" si="118">IF(Q302&lt;=30,O302+P302,O302+O302*0.3)*IF(G302=1,0.4,IF(G302=2,0.75,IF(G302="1 (kas 4 m. 1 k. nerengiamos)",0.52,1)))*IF(D302="olimpinė",1,IF(M302="Ne",0.5,1))*IF(D302="olimpinė",1,IF(J302&lt;8,0,1))*E302*IF(D302="olimpinė",1,IF(K302&lt;16,0,1))*IF(I302&lt;=1,1,1/I302)*IF(OR(A19="Lietuvos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0</v>
      </c>
    </row>
    <row r="303" spans="1:18" ht="15" customHeight="1">
      <c r="A303" s="49">
        <v>5</v>
      </c>
      <c r="B303" s="49" t="s">
        <v>160</v>
      </c>
      <c r="C303" s="50" t="s">
        <v>118</v>
      </c>
      <c r="D303" s="49" t="s">
        <v>101</v>
      </c>
      <c r="E303" s="49">
        <v>1</v>
      </c>
      <c r="F303" s="49" t="s">
        <v>137</v>
      </c>
      <c r="G303" s="49">
        <v>1</v>
      </c>
      <c r="H303" s="49" t="s">
        <v>103</v>
      </c>
      <c r="I303" s="49"/>
      <c r="J303" s="49">
        <v>14</v>
      </c>
      <c r="K303" s="49">
        <v>11</v>
      </c>
      <c r="L303" s="49">
        <v>13</v>
      </c>
      <c r="M303" s="49" t="s">
        <v>108</v>
      </c>
      <c r="N303" s="51">
        <f t="shared" si="114"/>
        <v>4.6550000000000002</v>
      </c>
      <c r="O303" s="52">
        <f t="shared" si="113"/>
        <v>0</v>
      </c>
      <c r="P303" s="53">
        <f t="shared" si="115"/>
        <v>0</v>
      </c>
      <c r="Q303" s="54">
        <f t="shared" si="117"/>
        <v>0</v>
      </c>
      <c r="R303" s="55">
        <f t="shared" si="118"/>
        <v>0</v>
      </c>
    </row>
    <row r="304" spans="1:18" ht="15" customHeight="1">
      <c r="A304" s="49">
        <v>6</v>
      </c>
      <c r="B304" s="49" t="s">
        <v>160</v>
      </c>
      <c r="C304" s="50" t="s">
        <v>118</v>
      </c>
      <c r="D304" s="49" t="s">
        <v>104</v>
      </c>
      <c r="E304" s="49">
        <v>1</v>
      </c>
      <c r="F304" s="49" t="s">
        <v>137</v>
      </c>
      <c r="G304" s="49">
        <v>1</v>
      </c>
      <c r="H304" s="49" t="s">
        <v>103</v>
      </c>
      <c r="I304" s="49"/>
      <c r="J304" s="49">
        <v>14</v>
      </c>
      <c r="K304" s="49">
        <v>11</v>
      </c>
      <c r="L304" s="49">
        <v>12</v>
      </c>
      <c r="M304" s="49" t="s">
        <v>108</v>
      </c>
      <c r="N304" s="51">
        <f t="shared" si="114"/>
        <v>4.80375</v>
      </c>
      <c r="O304" s="52">
        <f t="shared" si="113"/>
        <v>0</v>
      </c>
      <c r="P304" s="53">
        <f t="shared" si="115"/>
        <v>0</v>
      </c>
      <c r="Q304" s="54">
        <f t="shared" si="117"/>
        <v>0</v>
      </c>
      <c r="R304" s="55">
        <f t="shared" si="118"/>
        <v>0</v>
      </c>
    </row>
    <row r="305" spans="1:18" ht="15" customHeight="1">
      <c r="A305" s="49">
        <v>7</v>
      </c>
      <c r="B305" s="49" t="s">
        <v>128</v>
      </c>
      <c r="C305" s="50" t="s">
        <v>100</v>
      </c>
      <c r="D305" s="49" t="s">
        <v>101</v>
      </c>
      <c r="E305" s="49">
        <v>1</v>
      </c>
      <c r="F305" s="49" t="s">
        <v>137</v>
      </c>
      <c r="G305" s="49">
        <v>1</v>
      </c>
      <c r="H305" s="49" t="s">
        <v>103</v>
      </c>
      <c r="I305" s="49"/>
      <c r="J305" s="49">
        <v>12</v>
      </c>
      <c r="K305" s="49">
        <v>10</v>
      </c>
      <c r="L305" s="49">
        <v>2</v>
      </c>
      <c r="M305" s="49" t="s">
        <v>108</v>
      </c>
      <c r="N305" s="51">
        <f t="shared" si="114"/>
        <v>26.04</v>
      </c>
      <c r="O305" s="52">
        <f t="shared" si="113"/>
        <v>26.04</v>
      </c>
      <c r="P305" s="53">
        <f t="shared" si="115"/>
        <v>1.02</v>
      </c>
      <c r="Q305" s="54">
        <f t="shared" si="117"/>
        <v>3.9170506912442398</v>
      </c>
      <c r="R305" s="55">
        <f t="shared" si="118"/>
        <v>0</v>
      </c>
    </row>
    <row r="306" spans="1:18" ht="15" customHeight="1">
      <c r="A306" s="49">
        <v>8</v>
      </c>
      <c r="B306" s="49" t="s">
        <v>141</v>
      </c>
      <c r="C306" s="50" t="s">
        <v>100</v>
      </c>
      <c r="D306" s="49" t="s">
        <v>101</v>
      </c>
      <c r="E306" s="49">
        <v>1</v>
      </c>
      <c r="F306" s="49" t="s">
        <v>137</v>
      </c>
      <c r="G306" s="49">
        <v>1</v>
      </c>
      <c r="H306" s="49" t="s">
        <v>103</v>
      </c>
      <c r="I306" s="49"/>
      <c r="J306" s="49">
        <v>12</v>
      </c>
      <c r="K306" s="49">
        <v>10</v>
      </c>
      <c r="L306" s="49">
        <v>9</v>
      </c>
      <c r="M306" s="49" t="s">
        <v>108</v>
      </c>
      <c r="N306" s="51">
        <f t="shared" si="114"/>
        <v>4.5</v>
      </c>
      <c r="O306" s="52">
        <f t="shared" si="113"/>
        <v>0</v>
      </c>
      <c r="P306" s="53">
        <f t="shared" si="115"/>
        <v>0</v>
      </c>
      <c r="Q306" s="54">
        <f t="shared" si="117"/>
        <v>0</v>
      </c>
      <c r="R306" s="55">
        <f t="shared" si="118"/>
        <v>0</v>
      </c>
    </row>
    <row r="307" spans="1:18" ht="15" customHeight="1">
      <c r="A307" s="49">
        <v>9</v>
      </c>
      <c r="B307" s="49" t="s">
        <v>141</v>
      </c>
      <c r="C307" s="50" t="s">
        <v>100</v>
      </c>
      <c r="D307" s="49" t="s">
        <v>101</v>
      </c>
      <c r="E307" s="49">
        <v>1</v>
      </c>
      <c r="F307" s="49" t="s">
        <v>137</v>
      </c>
      <c r="G307" s="49">
        <v>1</v>
      </c>
      <c r="H307" s="49" t="s">
        <v>103</v>
      </c>
      <c r="I307" s="49"/>
      <c r="J307" s="49">
        <v>12</v>
      </c>
      <c r="K307" s="49">
        <v>10</v>
      </c>
      <c r="L307" s="49">
        <v>9</v>
      </c>
      <c r="M307" s="49" t="s">
        <v>108</v>
      </c>
      <c r="N307" s="51">
        <f t="shared" si="114"/>
        <v>4.5</v>
      </c>
      <c r="O307" s="52">
        <f t="shared" si="113"/>
        <v>0</v>
      </c>
      <c r="P307" s="53">
        <f t="shared" si="115"/>
        <v>0</v>
      </c>
      <c r="Q307" s="54">
        <f t="shared" si="117"/>
        <v>0</v>
      </c>
      <c r="R307" s="55">
        <f t="shared" si="118"/>
        <v>0</v>
      </c>
    </row>
    <row r="308" spans="1:18" ht="15" customHeight="1">
      <c r="A308" s="49">
        <v>10</v>
      </c>
      <c r="B308" s="49" t="s">
        <v>141</v>
      </c>
      <c r="C308" s="50" t="s">
        <v>100</v>
      </c>
      <c r="D308" s="49" t="s">
        <v>104</v>
      </c>
      <c r="E308" s="49">
        <v>1</v>
      </c>
      <c r="F308" s="49" t="s">
        <v>137</v>
      </c>
      <c r="G308" s="49">
        <v>1</v>
      </c>
      <c r="H308" s="49" t="s">
        <v>103</v>
      </c>
      <c r="I308" s="49"/>
      <c r="J308" s="49">
        <v>12</v>
      </c>
      <c r="K308" s="49">
        <v>10</v>
      </c>
      <c r="L308" s="49">
        <v>9</v>
      </c>
      <c r="M308" s="49" t="s">
        <v>108</v>
      </c>
      <c r="N308" s="51">
        <f t="shared" si="114"/>
        <v>4.5</v>
      </c>
      <c r="O308" s="52">
        <f t="shared" si="113"/>
        <v>0</v>
      </c>
      <c r="P308" s="53">
        <f t="shared" si="115"/>
        <v>0</v>
      </c>
      <c r="Q308" s="54">
        <f t="shared" si="117"/>
        <v>0</v>
      </c>
      <c r="R308" s="55">
        <f t="shared" si="118"/>
        <v>0</v>
      </c>
    </row>
    <row r="309" spans="1:18" ht="15" customHeight="1">
      <c r="A309" s="49">
        <v>11</v>
      </c>
      <c r="B309" s="49" t="s">
        <v>105</v>
      </c>
      <c r="C309" s="50" t="s">
        <v>106</v>
      </c>
      <c r="D309" s="49" t="s">
        <v>101</v>
      </c>
      <c r="E309" s="49">
        <v>1</v>
      </c>
      <c r="F309" s="49" t="s">
        <v>137</v>
      </c>
      <c r="G309" s="49">
        <v>1</v>
      </c>
      <c r="H309" s="49" t="s">
        <v>103</v>
      </c>
      <c r="I309" s="49"/>
      <c r="J309" s="49">
        <v>14</v>
      </c>
      <c r="K309" s="49">
        <v>10</v>
      </c>
      <c r="L309" s="49">
        <v>6</v>
      </c>
      <c r="M309" s="49" t="s">
        <v>108</v>
      </c>
      <c r="N309" s="51">
        <f t="shared" si="114"/>
        <v>8.75</v>
      </c>
      <c r="O309" s="52">
        <f t="shared" si="113"/>
        <v>8.75</v>
      </c>
      <c r="P309" s="53">
        <f t="shared" si="115"/>
        <v>0.81599999999999995</v>
      </c>
      <c r="Q309" s="54">
        <f t="shared" si="117"/>
        <v>9.3257142857142856</v>
      </c>
      <c r="R309" s="55">
        <f t="shared" si="118"/>
        <v>0</v>
      </c>
    </row>
    <row r="310" spans="1:18" ht="15" customHeight="1">
      <c r="A310" s="49">
        <v>12</v>
      </c>
      <c r="B310" s="49" t="s">
        <v>105</v>
      </c>
      <c r="C310" s="50" t="s">
        <v>106</v>
      </c>
      <c r="D310" s="49" t="s">
        <v>101</v>
      </c>
      <c r="E310" s="49">
        <v>1</v>
      </c>
      <c r="F310" s="49" t="s">
        <v>137</v>
      </c>
      <c r="G310" s="49">
        <v>1</v>
      </c>
      <c r="H310" s="49" t="s">
        <v>103</v>
      </c>
      <c r="I310" s="49"/>
      <c r="J310" s="49">
        <v>14</v>
      </c>
      <c r="K310" s="49">
        <v>10</v>
      </c>
      <c r="L310" s="49">
        <v>5</v>
      </c>
      <c r="M310" s="49" t="s">
        <v>108</v>
      </c>
      <c r="N310" s="51">
        <f t="shared" si="114"/>
        <v>9.625</v>
      </c>
      <c r="O310" s="52">
        <f t="shared" si="113"/>
        <v>9.625</v>
      </c>
      <c r="P310" s="53">
        <f t="shared" si="115"/>
        <v>0.91799999999999993</v>
      </c>
      <c r="Q310" s="54">
        <f t="shared" si="117"/>
        <v>9.5376623376623382</v>
      </c>
      <c r="R310" s="55">
        <f t="shared" si="118"/>
        <v>0</v>
      </c>
    </row>
    <row r="311" spans="1:18" ht="15" customHeight="1">
      <c r="A311" s="49">
        <v>13</v>
      </c>
      <c r="B311" s="49" t="s">
        <v>105</v>
      </c>
      <c r="C311" s="50" t="s">
        <v>106</v>
      </c>
      <c r="D311" s="49" t="s">
        <v>104</v>
      </c>
      <c r="E311" s="49">
        <v>1</v>
      </c>
      <c r="F311" s="49" t="s">
        <v>137</v>
      </c>
      <c r="G311" s="49">
        <v>1</v>
      </c>
      <c r="H311" s="49" t="s">
        <v>103</v>
      </c>
      <c r="I311" s="49"/>
      <c r="J311" s="49">
        <v>14</v>
      </c>
      <c r="K311" s="49">
        <v>10</v>
      </c>
      <c r="L311" s="49">
        <v>5</v>
      </c>
      <c r="M311" s="49" t="s">
        <v>108</v>
      </c>
      <c r="N311" s="51">
        <f t="shared" si="114"/>
        <v>9.625</v>
      </c>
      <c r="O311" s="52">
        <f t="shared" si="113"/>
        <v>9.625</v>
      </c>
      <c r="P311" s="53">
        <f t="shared" si="115"/>
        <v>0.91799999999999993</v>
      </c>
      <c r="Q311" s="54">
        <f t="shared" si="117"/>
        <v>9.5376623376623382</v>
      </c>
      <c r="R311" s="55">
        <f>IF(Q311&lt;=30,O311+P311,O311+O311*0.3)*IF(G311=1,0.4,IF(G311=2,0.75,IF(G311="1 (kas 4 m. 1 k. nerengiamos)",0.52,1)))*IF(D311="olimpinė",1,IF(M311="Ne",0.5,1))*IF(D311="olimpinė",1,IF(J311&lt;8,0,1))*E311*IF(D311="olimpinė",1,IF(K311&lt;16,0,1))*IF(I311&lt;=1,1,1/I311)*IF(OR(A19="Lietuvos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4.2172000000000001</v>
      </c>
    </row>
    <row r="312" spans="1:18" ht="15" customHeight="1">
      <c r="A312" s="49">
        <v>14</v>
      </c>
      <c r="B312" s="49" t="s">
        <v>191</v>
      </c>
      <c r="C312" s="50" t="s">
        <v>106</v>
      </c>
      <c r="D312" s="49" t="s">
        <v>101</v>
      </c>
      <c r="E312" s="49">
        <v>1</v>
      </c>
      <c r="F312" s="49" t="s">
        <v>137</v>
      </c>
      <c r="G312" s="49">
        <v>1</v>
      </c>
      <c r="H312" s="49" t="s">
        <v>103</v>
      </c>
      <c r="I312" s="49"/>
      <c r="J312" s="49">
        <v>14</v>
      </c>
      <c r="K312" s="49">
        <v>10</v>
      </c>
      <c r="L312" s="49">
        <v>11</v>
      </c>
      <c r="M312" s="49" t="s">
        <v>108</v>
      </c>
      <c r="N312" s="51">
        <f t="shared" si="114"/>
        <v>4.9525000000000006</v>
      </c>
      <c r="O312" s="52">
        <f t="shared" si="113"/>
        <v>0</v>
      </c>
      <c r="P312" s="53">
        <f t="shared" si="115"/>
        <v>0</v>
      </c>
      <c r="Q312" s="54">
        <f t="shared" si="117"/>
        <v>0</v>
      </c>
      <c r="R312" s="55">
        <f>IF(Q312&lt;=30,O312+P312,O312+O312*0.3)*IF(G312=1,0.4,IF(G312=2,0.75,IF(G312="1 (kas 4 m. 1 k. nerengiamos)",0.52,1)))*IF(D312="olimpinė",1,IF(M312="Ne",0.5,1))*IF(D312="olimpinė",1,IF(J312&lt;8,0,1))*E312*IF(D312="olimpinė",1,IF(K312&lt;16,0,1))*IF(I312&lt;=1,1,1/I312)*IF(OR(A20="Lietuvos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313" spans="1:18" ht="15" customHeight="1">
      <c r="A313" s="49">
        <v>15</v>
      </c>
      <c r="B313" s="49" t="s">
        <v>191</v>
      </c>
      <c r="C313" s="50" t="s">
        <v>106</v>
      </c>
      <c r="D313" s="49" t="s">
        <v>101</v>
      </c>
      <c r="E313" s="49">
        <v>1</v>
      </c>
      <c r="F313" s="49" t="s">
        <v>137</v>
      </c>
      <c r="G313" s="49">
        <v>1</v>
      </c>
      <c r="H313" s="49" t="s">
        <v>103</v>
      </c>
      <c r="I313" s="49"/>
      <c r="J313" s="49">
        <v>14</v>
      </c>
      <c r="K313" s="49">
        <v>10</v>
      </c>
      <c r="L313" s="49">
        <v>12</v>
      </c>
      <c r="M313" s="49" t="s">
        <v>108</v>
      </c>
      <c r="N313" s="51">
        <f t="shared" si="114"/>
        <v>4.80375</v>
      </c>
      <c r="O313" s="52">
        <f t="shared" si="113"/>
        <v>0</v>
      </c>
      <c r="P313" s="53">
        <f t="shared" si="115"/>
        <v>0</v>
      </c>
      <c r="Q313" s="54">
        <f t="shared" si="117"/>
        <v>0</v>
      </c>
      <c r="R313" s="55">
        <f>IF(Q313&lt;=30,O313+P313,O313+O313*0.3)*IF(G313=1,0.4,IF(G313=2,0.75,IF(G313="1 (kas 4 m. 1 k. nerengiamos)",0.52,1)))*IF(D313="olimpinė",1,IF(M313="Ne",0.5,1))*IF(D313="olimpinė",1,IF(J313&lt;8,0,1))*E313*IF(D313="olimpinė",1,IF(K313&lt;16,0,1))*IF(I313&lt;=1,1,1/I313)*IF(OR(A21="Lietuvos lengvosios atletikos federacija",A21="Lietuvos šaudymo sporto sąjunga"),1.01,1)*IF(OR(A21="Lietuvos dviračių sporto federacija",A21="Lietuvos biatlono federacija",A21=" Lietuvos nacionalinė slidinėjimo asociacija"),1.03,1)*IF(OR(A21="Lietuvos baidarių ir kanojų irklavimo federacija",A21="Lietuvos buriuotojų sąjunga",A21="Lietuvos irklavimo federacija"),1.04,1)*IF(OR(A21="Lietuvos aeroklubas",A21="Lietuvos automobilių sporto federacija",A21="Lietuvos motociklų sporto federacija",A21="Lietuvos motorlaivių federacija",A21="Lietuvos žirginio sporto federacija"),1.09,1)</f>
        <v>0</v>
      </c>
    </row>
    <row r="314" spans="1:18" ht="15" customHeight="1">
      <c r="A314" s="49">
        <v>16</v>
      </c>
      <c r="B314" s="49" t="s">
        <v>191</v>
      </c>
      <c r="C314" s="50" t="s">
        <v>106</v>
      </c>
      <c r="D314" s="49" t="s">
        <v>104</v>
      </c>
      <c r="E314" s="49">
        <v>1</v>
      </c>
      <c r="F314" s="49" t="s">
        <v>137</v>
      </c>
      <c r="G314" s="49">
        <v>1</v>
      </c>
      <c r="H314" s="49" t="s">
        <v>103</v>
      </c>
      <c r="I314" s="49"/>
      <c r="J314" s="49">
        <v>14</v>
      </c>
      <c r="K314" s="49">
        <v>10</v>
      </c>
      <c r="L314" s="49">
        <v>9</v>
      </c>
      <c r="M314" s="49" t="s">
        <v>108</v>
      </c>
      <c r="N314" s="51">
        <f t="shared" si="114"/>
        <v>5.25</v>
      </c>
      <c r="O314" s="52">
        <f t="shared" si="113"/>
        <v>5.25</v>
      </c>
      <c r="P314" s="53">
        <f t="shared" si="115"/>
        <v>0.51</v>
      </c>
      <c r="Q314" s="54">
        <f t="shared" si="117"/>
        <v>9.7142857142857135</v>
      </c>
      <c r="R314" s="55">
        <f>IF(Q314&lt;=30,O314+P314,O314+O314*0.3)*IF(G314=1,0.4,IF(G314=2,0.75,IF(G314="1 (kas 4 m. 1 k. nerengiamos)",0.52,1)))*IF(D314="olimpinė",1,IF(M314="Ne",0.5,1))*IF(D314="olimpinė",1,IF(J314&lt;8,0,1))*E314*IF(D314="olimpinė",1,IF(K314&lt;16,0,1))*IF(I314&lt;=1,1,1/I314)*IF(OR(A22="Lietuvos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2.3039999999999998</v>
      </c>
    </row>
    <row r="315" spans="1:18" ht="15" customHeight="1">
      <c r="A315" s="49">
        <v>17</v>
      </c>
      <c r="B315" s="49" t="s">
        <v>168</v>
      </c>
      <c r="C315" s="50" t="s">
        <v>131</v>
      </c>
      <c r="D315" s="49" t="s">
        <v>101</v>
      </c>
      <c r="E315" s="49">
        <v>1</v>
      </c>
      <c r="F315" s="49" t="s">
        <v>137</v>
      </c>
      <c r="G315" s="49">
        <v>1</v>
      </c>
      <c r="H315" s="49" t="s">
        <v>103</v>
      </c>
      <c r="I315" s="49"/>
      <c r="J315" s="49">
        <v>13</v>
      </c>
      <c r="K315" s="49">
        <v>11</v>
      </c>
      <c r="L315" s="49">
        <v>12</v>
      </c>
      <c r="M315" s="49" t="s">
        <v>108</v>
      </c>
      <c r="N315" s="51">
        <f t="shared" si="114"/>
        <v>4.4606250000000003</v>
      </c>
      <c r="O315" s="52">
        <f t="shared" si="113"/>
        <v>0</v>
      </c>
      <c r="P315" s="53">
        <f t="shared" si="115"/>
        <v>0</v>
      </c>
      <c r="Q315" s="54">
        <f t="shared" si="117"/>
        <v>0</v>
      </c>
      <c r="R315" s="55">
        <f>IF(Q315&lt;=30,O315+P315,O315+O315*0.3)*IF(G315=1,0.4,IF(G315=2,0.75,IF(G315="1 (kas 4 m. 1 k. nerengiamos)",0.52,1)))*IF(D315="olimpinė",1,IF(M315="Ne",0.5,1))*IF(D315="olimpinė",1,IF(J315&lt;8,0,1))*E315*IF(D315="olimpinė",1,IF(K315&lt;16,0,1))*IF(I315&lt;=1,1,1/I315)*IF(OR(A296="Lietuvos lengvosios atletikos federacija",A296="Lietuvos šaudymo sporto sąjunga"),1.01,1)*IF(OR(A296="Lietuvos dviračių sporto federacija",A296="Lietuvos biatlono federacija",A296=" Lietuvos nacionalinė slidinėjimo asociacija"),1.03,1)*IF(OR(A296="Lietuvos baidarių ir kanojų irklavimo federacija",A296="Lietuvos buriuotojų sąjunga",A296="Lietuvos irklavimo federacija"),1.04,1)*IF(OR(A296="Lietuvos aeroklubas",A296="Lietuvos automobilių sporto federacija",A296="Lietuvos motociklų sporto federacija",A296="Lietuvos motorlaivių federacija",A296="Lietuvos žirginio sporto federacija"),1.09,1)</f>
        <v>0</v>
      </c>
    </row>
    <row r="316" spans="1:18" ht="15" customHeight="1">
      <c r="A316" s="49">
        <v>18</v>
      </c>
      <c r="B316" s="49" t="s">
        <v>168</v>
      </c>
      <c r="C316" s="50" t="s">
        <v>131</v>
      </c>
      <c r="D316" s="49" t="s">
        <v>101</v>
      </c>
      <c r="E316" s="49">
        <v>1</v>
      </c>
      <c r="F316" s="49" t="s">
        <v>137</v>
      </c>
      <c r="G316" s="49">
        <v>1</v>
      </c>
      <c r="H316" s="49" t="s">
        <v>103</v>
      </c>
      <c r="I316" s="49"/>
      <c r="J316" s="49">
        <v>13</v>
      </c>
      <c r="K316" s="49">
        <v>11</v>
      </c>
      <c r="L316" s="49">
        <v>13</v>
      </c>
      <c r="M316" s="49" t="s">
        <v>108</v>
      </c>
      <c r="N316" s="51">
        <f>(IF(F316="OŽ",IF(L316=1,612,IF(L316=2,473.76,IF(L316=3,380.16,IF(L316=4,201.6,IF(L316=5,187.2,IF(L316=6,172.8,IF(L316=7,165,IF(L316=8,160,0))))))))+IF(L316&lt;=8,0,IF(L316&lt;=16,153,IF(L316&lt;=24,120,IF(L316&lt;=32,89,IF(L316&lt;=48,58,0)))))-IF(L316&lt;=8,0,IF(L316&lt;=16,(L316-9)*3.06,IF(L316&lt;=24,(L316-17)*3.06,IF(L316&lt;=32,(L316-25)*3.06,IF(L316&lt;=48,(L316-33)*3.06,0))))),0)+IF(F316="PČ",IF(L316=1,449,IF(L316=2,314.6,IF(L316=3,238,IF(L316=4,172,IF(L316=5,159,IF(L316=6,145,IF(L316=7,132,IF(L316=8,119,0))))))))+IF(L316&lt;=8,0,IF(L316&lt;=16,88,IF(L316&lt;=24,55,IF(L316&lt;=32,22,0))))-IF(L316&lt;=8,0,IF(L316&lt;=16,(L316-9)*2.245,IF(L316&lt;=24,(L316-17)*2.245,IF(L316&lt;=32,(L316-25)*2.245,0)))),0)+IF(F316="PČneol",IF(L316=1,85,IF(L316=2,64.61,IF(L316=3,50.76,IF(L316=4,16.25,IF(L316=5,15,IF(L316=6,13.75,IF(L316=7,12.5,IF(L316=8,11.25,0))))))))+IF(L316&lt;=8,0,IF(L316&lt;=16,9,0))-IF(L316&lt;=8,0,IF(L316&lt;=16,(L316-9)*0.425,0)),0)+IF(F316="PŽ",IF(L316=1,85,IF(L316=2,59.5,IF(L316=3,45,IF(L316=4,32.5,IF(L316=5,30,IF(L316=6,27.5,IF(L316=7,25,IF(L316=8,22.5,0))))))))+IF(L316&lt;=8,0,IF(L316&lt;=16,19,IF(L316&lt;=24,13,IF(L316&lt;=32,8,0))))-IF(L316&lt;=8,0,IF(L316&lt;=16,(L316-9)*0.425,IF(L316&lt;=24,(L316-17)*0.425,IF(L316&lt;=32,(L316-25)*0.425,0)))),0)+IF(F316="EČ",IF(L316=1,204,IF(L316=2,156.24,IF(L316=3,123.84,IF(L316=4,72,IF(L316=5,66,IF(L316=6,60,IF(L316=7,54,IF(L316=8,48,0))))))))+IF(L316&lt;=8,0,IF(L316&lt;=16,40,IF(L316&lt;=24,25,0)))-IF(L316&lt;=8,0,IF(L316&lt;=16,(L316-9)*1.02,IF(L316&lt;=24,(L316-17)*1.02,0))),0)+IF(F316="EČneol",IF(L316=1,68,IF(L316=2,51.69,IF(L316=3,40.61,IF(L316=4,13,IF(L316=5,12,IF(L316=6,11,IF(L316=7,10,IF(L316=8,9,0)))))))))+IF(F316="EŽ",IF(L316=1,68,IF(L316=2,47.6,IF(L316=3,36,IF(L316=4,18,IF(L316=5,16.5,IF(L316=6,15,IF(L316=7,13.5,IF(L316=8,12,0))))))))+IF(L316&lt;=8,0,IF(L316&lt;=16,10,IF(L316&lt;=24,6,0)))-IF(L316&lt;=8,0,IF(L316&lt;=16,(L316-9)*0.34,IF(L316&lt;=24,(L316-17)*0.34,0))),0)+IF(F316="PT",IF(L316=1,68,IF(L316=2,52.08,IF(L316=3,41.28,IF(L316=4,24,IF(L316=5,22,IF(L316=6,20,IF(L316=7,18,IF(L316=8,16,0))))))))+IF(L316&lt;=8,0,IF(L316&lt;=16,13,IF(L316&lt;=24,9,IF(L316&lt;=32,4,0))))-IF(L316&lt;=8,0,IF(L316&lt;=16,(L316-9)*0.34,IF(L316&lt;=24,(L316-17)*0.34,IF(L316&lt;=32,(L316-25)*0.34,0)))),0)+IF(F316="JOŽ",IF(L316=1,85,IF(L316=2,59.5,IF(L316=3,45,IF(L316=4,32.5,IF(L316=5,30,IF(L316=6,27.5,IF(L316=7,25,IF(L316=8,22.5,0))))))))+IF(L316&lt;=8,0,IF(L316&lt;=16,19,IF(L316&lt;=24,13,0)))-IF(L316&lt;=8,0,IF(L316&lt;=16,(L316-9)*0.425,IF(L316&lt;=24,(L316-17)*0.425,0))),0)+IF(F316="JPČ",IF(L316=1,68,IF(L316=2,47.6,IF(L316=3,36,IF(L316=4,26,IF(L316=5,24,IF(L316=6,22,IF(L316=7,20,IF(L316=8,18,0))))))))+IF(L316&lt;=8,0,IF(L316&lt;=16,13,IF(L316&lt;=24,9,0)))-IF(L316&lt;=8,0,IF(L316&lt;=16,(L316-9)*0.34,IF(L316&lt;=24,(L316-17)*0.34,0))),0)+IF(F316="JEČ",IF(L316=1,34,IF(L316=2,26.04,IF(L316=3,20.6,IF(L316=4,12,IF(L316=5,11,IF(L316=6,10,IF(L316=7,9,IF(L316=8,8,0))))))))+IF(L316&lt;=8,0,IF(L316&lt;=16,6,0))-IF(L316&lt;=8,0,IF(L316&lt;=16,(L316-9)*0.17,0)),0)+IF(F316="JEOF",IF(L316=1,34,IF(L316=2,26.04,IF(L316=3,20.6,IF(L316=4,12,IF(L316=5,11,IF(L316=6,10,IF(L316=7,9,IF(L316=8,8,0))))))))+IF(L316&lt;=8,0,IF(L316&lt;=16,6,0))-IF(L316&lt;=8,0,IF(L316&lt;=16,(L316-9)*0.17,0)),0)+IF(F316="JnPČ",IF(L316=1,51,IF(L316=2,35.7,IF(L316=3,27,IF(L316=4,19.5,IF(L316=5,18,IF(L316=6,16.5,IF(L316=7,15,IF(L316=8,13.5,0))))))))+IF(L316&lt;=8,0,IF(L316&lt;=16,10,0))-IF(L316&lt;=8,0,IF(L316&lt;=16,(L316-9)*0.255,0)),0)+IF(F316="JnEČ",IF(L316=1,25.5,IF(L316=2,19.53,IF(L316=3,15.48,IF(L316=4,9,IF(L316=5,8.25,IF(L316=6,7.5,IF(L316=7,6.75,IF(L316=8,6,0))))))))+IF(L316&lt;=8,0,IF(L316&lt;=16,5,0))-IF(L316&lt;=8,0,IF(L316&lt;=16,(L316-9)*0.1275,0)),0)+IF(F316="JčPČ",IF(L316=1,21.25,IF(L316=2,14.5,IF(L316=3,11.5,IF(L316=4,7,IF(L316=5,6.5,IF(L316=6,6,IF(L316=7,5.5,IF(L316=8,5,0))))))))+IF(L316&lt;=8,0,IF(L316&lt;=16,4,0))-IF(L316&lt;=8,0,IF(L316&lt;=16,(L316-9)*0.10625,0)),0)+IF(F316="JčEČ",IF(L316=1,17,IF(L316=2,13.02,IF(L316=3,10.32,IF(L316=4,6,IF(L316=5,5.5,IF(L316=6,5,IF(L316=7,4.5,IF(L316=8,4,0))))))))+IF(L316&lt;=8,0,IF(L316&lt;=16,3,0))-IF(L316&lt;=8,0,IF(L316&lt;=16,(L316-9)*0.085,0)),0)+IF(F316="NEAK",IF(L316=1,11.48,IF(L316=2,8.79,IF(L316=3,6.97,IF(L316=4,4.05,IF(L316=5,3.71,IF(L316=6,3.38,IF(L316=7,3.04,IF(L316=8,2.7,0))))))))+IF(L316&lt;=8,0,IF(L316&lt;=16,2,IF(L316&lt;=24,1.3,0)))-IF(L316&lt;=8,0,IF(L316&lt;=16,(L316-9)*0.0574,IF(L316&lt;=24,(L316-17)*0.0574,0))),0))*IF(L316&lt;4,1,IF(OR(F316="PČ",F316="PŽ",F316="PT"),IF(J316&lt;32,J316/32,1),1))* IF(L316&lt;4,1,IF(OR(F316="EČ",F316="EŽ",F316="JOŽ",F316="JPČ",F316="NEAK"),IF(J316&lt;24,J316/24,1),1))*IF(L316&lt;4,1,IF(OR(F316="PČneol",F316="JEČ",F316="JEOF",F316="JnPČ",F316="JnEČ",F316="JčPČ",F316="JčEČ"),IF(J316&lt;16,J316/16,1),1))*IF(L316&lt;4,1,IF(F316="EČneol",IF(J316&lt;8,J316/8,1),1))</f>
        <v>4.3224999999999998</v>
      </c>
      <c r="O316" s="52">
        <f t="shared" si="113"/>
        <v>0</v>
      </c>
      <c r="P316" s="53">
        <f t="shared" si="115"/>
        <v>0</v>
      </c>
      <c r="Q316" s="54">
        <f t="shared" si="117"/>
        <v>0</v>
      </c>
      <c r="R316" s="55">
        <f>IF(Q316&lt;=30,O316+P316,O316+O316*0.3)*IF(G316=1,0.4,IF(G316=2,0.75,IF(G316="1 (kas 4 m. 1 k. nerengiamos)",0.52,1)))*IF(D316="olimpinė",1,IF(M316="Ne",0.5,1))*IF(D316="olimpinė",1,IF(J316&lt;8,0,1))*E316*IF(D316="olimpinė",1,IF(K316&lt;16,0,1))*IF(I316&lt;=1,1,1/I316)*IF(OR(A297="Lietuvos lengvosios atletikos federacija",A297="Lietuvos šaudymo sporto sąjunga"),1.01,1)*IF(OR(A297="Lietuvos dviračių sporto federacija",A297="Lietuvos biatlono federacija",A297=" Lietuvos nacionalinė slidinėjimo asociacija"),1.03,1)*IF(OR(A297="Lietuvos baidarių ir kanojų irklavimo federacija",A297="Lietuvos buriuotojų sąjunga",A297="Lietuvos irklavimo federacija"),1.04,1)*IF(OR(A297="Lietuvos aeroklubas",A297="Lietuvos automobilių sporto federacija",A297="Lietuvos motociklų sporto federacija",A297="Lietuvos motorlaivių federacija",A297="Lietuvos žirginio sporto federacija"),1.09,1)</f>
        <v>0</v>
      </c>
    </row>
    <row r="317" spans="1:18" ht="15" customHeight="1">
      <c r="A317" s="49">
        <v>19</v>
      </c>
      <c r="B317" s="49" t="s">
        <v>168</v>
      </c>
      <c r="C317" s="50" t="s">
        <v>131</v>
      </c>
      <c r="D317" s="49" t="s">
        <v>104</v>
      </c>
      <c r="E317" s="49">
        <v>1</v>
      </c>
      <c r="F317" s="49" t="s">
        <v>137</v>
      </c>
      <c r="G317" s="49">
        <v>1</v>
      </c>
      <c r="H317" s="49" t="s">
        <v>103</v>
      </c>
      <c r="I317" s="49"/>
      <c r="J317" s="49">
        <v>13</v>
      </c>
      <c r="K317" s="49">
        <v>11</v>
      </c>
      <c r="L317" s="49">
        <v>12</v>
      </c>
      <c r="M317" s="49" t="s">
        <v>108</v>
      </c>
      <c r="N317" s="51">
        <f t="shared" ref="N317" si="119">(IF(F317="OŽ",IF(L317=1,612,IF(L317=2,473.76,IF(L317=3,380.16,IF(L317=4,201.6,IF(L317=5,187.2,IF(L317=6,172.8,IF(L317=7,165,IF(L317=8,160,0))))))))+IF(L317&lt;=8,0,IF(L317&lt;=16,153,IF(L317&lt;=24,120,IF(L317&lt;=32,89,IF(L317&lt;=48,58,0)))))-IF(L317&lt;=8,0,IF(L317&lt;=16,(L317-9)*3.06,IF(L317&lt;=24,(L317-17)*3.06,IF(L317&lt;=32,(L317-25)*3.06,IF(L317&lt;=48,(L317-33)*3.06,0))))),0)+IF(F317="PČ",IF(L317=1,449,IF(L317=2,314.6,IF(L317=3,238,IF(L317=4,172,IF(L317=5,159,IF(L317=6,145,IF(L317=7,132,IF(L317=8,119,0))))))))+IF(L317&lt;=8,0,IF(L317&lt;=16,88,IF(L317&lt;=24,55,IF(L317&lt;=32,22,0))))-IF(L317&lt;=8,0,IF(L317&lt;=16,(L317-9)*2.245,IF(L317&lt;=24,(L317-17)*2.245,IF(L317&lt;=32,(L317-25)*2.245,0)))),0)+IF(F317="PČneol",IF(L317=1,85,IF(L317=2,64.61,IF(L317=3,50.76,IF(L317=4,16.25,IF(L317=5,15,IF(L317=6,13.75,IF(L317=7,12.5,IF(L317=8,11.25,0))))))))+IF(L317&lt;=8,0,IF(L317&lt;=16,9,0))-IF(L317&lt;=8,0,IF(L317&lt;=16,(L317-9)*0.425,0)),0)+IF(F317="PŽ",IF(L317=1,85,IF(L317=2,59.5,IF(L317=3,45,IF(L317=4,32.5,IF(L317=5,30,IF(L317=6,27.5,IF(L317=7,25,IF(L317=8,22.5,0))))))))+IF(L317&lt;=8,0,IF(L317&lt;=16,19,IF(L317&lt;=24,13,IF(L317&lt;=32,8,0))))-IF(L317&lt;=8,0,IF(L317&lt;=16,(L317-9)*0.425,IF(L317&lt;=24,(L317-17)*0.425,IF(L317&lt;=32,(L317-25)*0.425,0)))),0)+IF(F317="EČ",IF(L317=1,204,IF(L317=2,156.24,IF(L317=3,123.84,IF(L317=4,72,IF(L317=5,66,IF(L317=6,60,IF(L317=7,54,IF(L317=8,48,0))))))))+IF(L317&lt;=8,0,IF(L317&lt;=16,40,IF(L317&lt;=24,25,0)))-IF(L317&lt;=8,0,IF(L317&lt;=16,(L317-9)*1.02,IF(L317&lt;=24,(L317-17)*1.02,0))),0)+IF(F317="EČneol",IF(L317=1,68,IF(L317=2,51.69,IF(L317=3,40.61,IF(L317=4,13,IF(L317=5,12,IF(L317=6,11,IF(L317=7,10,IF(L317=8,9,0)))))))))+IF(F317="EŽ",IF(L317=1,68,IF(L317=2,47.6,IF(L317=3,36,IF(L317=4,18,IF(L317=5,16.5,IF(L317=6,15,IF(L317=7,13.5,IF(L317=8,12,0))))))))+IF(L317&lt;=8,0,IF(L317&lt;=16,10,IF(L317&lt;=24,6,0)))-IF(L317&lt;=8,0,IF(L317&lt;=16,(L317-9)*0.34,IF(L317&lt;=24,(L317-17)*0.34,0))),0)+IF(F317="PT",IF(L317=1,68,IF(L317=2,52.08,IF(L317=3,41.28,IF(L317=4,24,IF(L317=5,22,IF(L317=6,20,IF(L317=7,18,IF(L317=8,16,0))))))))+IF(L317&lt;=8,0,IF(L317&lt;=16,13,IF(L317&lt;=24,9,IF(L317&lt;=32,4,0))))-IF(L317&lt;=8,0,IF(L317&lt;=16,(L317-9)*0.34,IF(L317&lt;=24,(L317-17)*0.34,IF(L317&lt;=32,(L317-25)*0.34,0)))),0)+IF(F317="JOŽ",IF(L317=1,85,IF(L317=2,59.5,IF(L317=3,45,IF(L317=4,32.5,IF(L317=5,30,IF(L317=6,27.5,IF(L317=7,25,IF(L317=8,22.5,0))))))))+IF(L317&lt;=8,0,IF(L317&lt;=16,19,IF(L317&lt;=24,13,0)))-IF(L317&lt;=8,0,IF(L317&lt;=16,(L317-9)*0.425,IF(L317&lt;=24,(L317-17)*0.425,0))),0)+IF(F317="JPČ",IF(L317=1,68,IF(L317=2,47.6,IF(L317=3,36,IF(L317=4,26,IF(L317=5,24,IF(L317=6,22,IF(L317=7,20,IF(L317=8,18,0))))))))+IF(L317&lt;=8,0,IF(L317&lt;=16,13,IF(L317&lt;=24,9,0)))-IF(L317&lt;=8,0,IF(L317&lt;=16,(L317-9)*0.34,IF(L317&lt;=24,(L317-17)*0.34,0))),0)+IF(F317="JEČ",IF(L317=1,34,IF(L317=2,26.04,IF(L317=3,20.6,IF(L317=4,12,IF(L317=5,11,IF(L317=6,10,IF(L317=7,9,IF(L317=8,8,0))))))))+IF(L317&lt;=8,0,IF(L317&lt;=16,6,0))-IF(L317&lt;=8,0,IF(L317&lt;=16,(L317-9)*0.17,0)),0)+IF(F317="JEOF",IF(L317=1,34,IF(L317=2,26.04,IF(L317=3,20.6,IF(L317=4,12,IF(L317=5,11,IF(L317=6,10,IF(L317=7,9,IF(L317=8,8,0))))))))+IF(L317&lt;=8,0,IF(L317&lt;=16,6,0))-IF(L317&lt;=8,0,IF(L317&lt;=16,(L317-9)*0.17,0)),0)+IF(F317="JnPČ",IF(L317=1,51,IF(L317=2,35.7,IF(L317=3,27,IF(L317=4,19.5,IF(L317=5,18,IF(L317=6,16.5,IF(L317=7,15,IF(L317=8,13.5,0))))))))+IF(L317&lt;=8,0,IF(L317&lt;=16,10,0))-IF(L317&lt;=8,0,IF(L317&lt;=16,(L317-9)*0.255,0)),0)+IF(F317="JnEČ",IF(L317=1,25.5,IF(L317=2,19.53,IF(L317=3,15.48,IF(L317=4,9,IF(L317=5,8.25,IF(L317=6,7.5,IF(L317=7,6.75,IF(L317=8,6,0))))))))+IF(L317&lt;=8,0,IF(L317&lt;=16,5,0))-IF(L317&lt;=8,0,IF(L317&lt;=16,(L317-9)*0.1275,0)),0)+IF(F317="JčPČ",IF(L317=1,21.25,IF(L317=2,14.5,IF(L317=3,11.5,IF(L317=4,7,IF(L317=5,6.5,IF(L317=6,6,IF(L317=7,5.5,IF(L317=8,5,0))))))))+IF(L317&lt;=8,0,IF(L317&lt;=16,4,0))-IF(L317&lt;=8,0,IF(L317&lt;=16,(L317-9)*0.10625,0)),0)+IF(F317="JčEČ",IF(L317=1,17,IF(L317=2,13.02,IF(L317=3,10.32,IF(L317=4,6,IF(L317=5,5.5,IF(L317=6,5,IF(L317=7,4.5,IF(L317=8,4,0))))))))+IF(L317&lt;=8,0,IF(L317&lt;=16,3,0))-IF(L317&lt;=8,0,IF(L317&lt;=16,(L317-9)*0.085,0)),0)+IF(F317="NEAK",IF(L317=1,11.48,IF(L317=2,8.79,IF(L317=3,6.97,IF(L317=4,4.05,IF(L317=5,3.71,IF(L317=6,3.38,IF(L317=7,3.04,IF(L317=8,2.7,0))))))))+IF(L317&lt;=8,0,IF(L317&lt;=16,2,IF(L317&lt;=24,1.3,0)))-IF(L317&lt;=8,0,IF(L317&lt;=16,(L317-9)*0.0574,IF(L317&lt;=24,(L317-17)*0.0574,0))),0))*IF(L317&lt;4,1,IF(OR(F317="PČ",F317="PŽ",F317="PT"),IF(J317&lt;32,J317/32,1),1))* IF(L317&lt;4,1,IF(OR(F317="EČ",F317="EŽ",F317="JOŽ",F317="JPČ",F317="NEAK"),IF(J317&lt;24,J317/24,1),1))*IF(L317&lt;4,1,IF(OR(F317="PČneol",F317="JEČ",F317="JEOF",F317="JnPČ",F317="JnEČ",F317="JčPČ",F317="JčEČ"),IF(J317&lt;16,J317/16,1),1))*IF(L317&lt;4,1,IF(F317="EČneol",IF(J317&lt;8,J317/8,1),1))</f>
        <v>4.4606250000000003</v>
      </c>
      <c r="O317" s="52">
        <f t="shared" si="113"/>
        <v>0</v>
      </c>
      <c r="P317" s="53">
        <f t="shared" si="115"/>
        <v>0</v>
      </c>
      <c r="Q317" s="54">
        <f t="shared" si="117"/>
        <v>0</v>
      </c>
      <c r="R317" s="55">
        <f>IF(Q317&lt;=30,O317+P317,O317+O317*0.3)*IF(G317=1,0.4,IF(G317=2,0.75,IF(G317="1 (kas 4 m. 1 k. nerengiamos)",0.52,1)))*IF(D317="olimpinė",1,IF(M317="Ne",0.5,1))*IF(D317="olimpinė",1,IF(J317&lt;8,0,1))*E317*IF(D317="olimpinė",1,IF(K317&lt;16,0,1))*IF(I317&lt;=1,1,1/I317)*IF(OR(A298="Lietuvos lengvosios atletikos federacija",A298="Lietuvos šaudymo sporto sąjunga"),1.01,1)*IF(OR(A298="Lietuvos dviračių sporto federacija",A298="Lietuvos biatlono federacija",A298=" Lietuvos nacionalinė slidinėjimo asociacija"),1.03,1)*IF(OR(A298="Lietuvos baidarių ir kanojų irklavimo federacija",A298="Lietuvos buriuotojų sąjunga",A298="Lietuvos irklavimo federacija"),1.04,1)*IF(OR(A298="Lietuvos aeroklubas",A298="Lietuvos automobilių sporto federacija",A298="Lietuvos motociklų sporto federacija",A298="Lietuvos motorlaivių federacija",A298="Lietuvos žirginio sporto federacija"),1.09,1)</f>
        <v>0</v>
      </c>
    </row>
    <row r="318" spans="1:18" ht="15" customHeight="1">
      <c r="A318" s="102" t="s">
        <v>3</v>
      </c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4"/>
      <c r="R318" s="55">
        <f>SUM(R299:R317)</f>
        <v>6.5212000000000003</v>
      </c>
    </row>
    <row r="319" spans="1:18" ht="15" customHeight="1">
      <c r="A319" s="105" t="s">
        <v>192</v>
      </c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48"/>
    </row>
    <row r="320" spans="1:18" ht="15" customHeight="1">
      <c r="A320" s="105" t="s">
        <v>1</v>
      </c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48"/>
    </row>
    <row r="321" spans="1:18" ht="15" customHeight="1">
      <c r="A321" s="105" t="s">
        <v>196</v>
      </c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48"/>
    </row>
    <row r="322" spans="1:18" ht="15" customHeight="1">
      <c r="A322" s="49">
        <v>1</v>
      </c>
      <c r="B322" s="49" t="s">
        <v>166</v>
      </c>
      <c r="C322" s="50" t="s">
        <v>193</v>
      </c>
      <c r="D322" s="49" t="s">
        <v>101</v>
      </c>
      <c r="E322" s="49">
        <v>1</v>
      </c>
      <c r="F322" s="49" t="s">
        <v>213</v>
      </c>
      <c r="G322" s="49">
        <v>1</v>
      </c>
      <c r="H322" s="49" t="s">
        <v>103</v>
      </c>
      <c r="I322" s="49"/>
      <c r="J322" s="49">
        <v>20</v>
      </c>
      <c r="K322" s="49">
        <v>15</v>
      </c>
      <c r="L322" s="49">
        <v>17</v>
      </c>
      <c r="M322" s="49" t="s">
        <v>108</v>
      </c>
      <c r="N322" s="51">
        <f>(IF(F322="OŽ",IF(L322=1,612,IF(L322=2,473.76,IF(L322=3,380.16,IF(L322=4,201.6,IF(L322=5,187.2,IF(L322=6,172.8,IF(L322=7,165,IF(L322=8,160,0))))))))+IF(L322&lt;=8,0,IF(L322&lt;=16,153,IF(L322&lt;=24,120,IF(L322&lt;=32,89,IF(L322&lt;=48,58,0)))))-IF(L322&lt;=8,0,IF(L322&lt;=16,(L322-9)*3.06,IF(L322&lt;=24,(L322-17)*3.06,IF(L322&lt;=32,(L322-25)*3.06,IF(L322&lt;=48,(L322-33)*3.06,0))))),0)+IF(F322="PČ",IF(L322=1,449,IF(L322=2,314.6,IF(L322=3,238,IF(L322=4,172,IF(L322=5,159,IF(L322=6,145,IF(L322=7,132,IF(L322=8,119,0))))))))+IF(L322&lt;=8,0,IF(L322&lt;=16,88,IF(L322&lt;=24,55,IF(L322&lt;=32,22,0))))-IF(L322&lt;=8,0,IF(L322&lt;=16,(L322-9)*2.245,IF(L322&lt;=24,(L322-17)*2.245,IF(L322&lt;=32,(L322-25)*2.245,0)))),0)+IF(F322="PČneol",IF(L322=1,85,IF(L322=2,64.61,IF(L322=3,50.76,IF(L322=4,16.25,IF(L322=5,15,IF(L322=6,13.75,IF(L322=7,12.5,IF(L322=8,11.25,0))))))))+IF(L322&lt;=8,0,IF(L322&lt;=16,9,0))-IF(L322&lt;=8,0,IF(L322&lt;=16,(L322-9)*0.425,0)),0)+IF(F322="PŽ",IF(L322=1,85,IF(L322=2,59.5,IF(L322=3,45,IF(L322=4,32.5,IF(L322=5,30,IF(L322=6,27.5,IF(L322=7,25,IF(L322=8,22.5,0))))))))+IF(L322&lt;=8,0,IF(L322&lt;=16,19,IF(L322&lt;=24,13,IF(L322&lt;=32,8,0))))-IF(L322&lt;=8,0,IF(L322&lt;=16,(L322-9)*0.425,IF(L322&lt;=24,(L322-17)*0.425,IF(L322&lt;=32,(L322-25)*0.425,0)))),0)+IF(F322="EČ",IF(L322=1,204,IF(L322=2,156.24,IF(L322=3,123.84,IF(L322=4,72,IF(L322=5,66,IF(L322=6,60,IF(L322=7,54,IF(L322=8,48,0))))))))+IF(L322&lt;=8,0,IF(L322&lt;=16,40,IF(L322&lt;=24,25,0)))-IF(L322&lt;=8,0,IF(L322&lt;=16,(L322-9)*1.02,IF(L322&lt;=24,(L322-17)*1.02,0))),0)+IF(F322="EČneol",IF(L322=1,68,IF(L322=2,51.69,IF(L322=3,40.61,IF(L322=4,13,IF(L322=5,12,IF(L322=6,11,IF(L322=7,10,IF(L322=8,9,0)))))))))+IF(F322="EŽ",IF(L322=1,68,IF(L322=2,47.6,IF(L322=3,36,IF(L322=4,18,IF(L322=5,16.5,IF(L322=6,15,IF(L322=7,13.5,IF(L322=8,12,0))))))))+IF(L322&lt;=8,0,IF(L322&lt;=16,10,IF(L322&lt;=24,6,0)))-IF(L322&lt;=8,0,IF(L322&lt;=16,(L322-9)*0.34,IF(L322&lt;=24,(L322-17)*0.34,0))),0)+IF(F322="PT",IF(L322=1,68,IF(L322=2,52.08,IF(L322=3,41.28,IF(L322=4,24,IF(L322=5,22,IF(L322=6,20,IF(L322=7,18,IF(L322=8,16,0))))))))+IF(L322&lt;=8,0,IF(L322&lt;=16,13,IF(L322&lt;=24,9,IF(L322&lt;=32,4,0))))-IF(L322&lt;=8,0,IF(L322&lt;=16,(L322-9)*0.34,IF(L322&lt;=24,(L322-17)*0.34,IF(L322&lt;=32,(L322-25)*0.34,0)))),0)+IF(F322="JOŽ",IF(L322=1,85,IF(L322=2,59.5,IF(L322=3,45,IF(L322=4,32.5,IF(L322=5,30,IF(L322=6,27.5,IF(L322=7,25,IF(L322=8,22.5,0))))))))+IF(L322&lt;=8,0,IF(L322&lt;=16,19,IF(L322&lt;=24,13,0)))-IF(L322&lt;=8,0,IF(L322&lt;=16,(L322-9)*0.425,IF(L322&lt;=24,(L322-17)*0.425,0))),0)+IF(F322="JPČ",IF(L322=1,68,IF(L322=2,47.6,IF(L322=3,36,IF(L322=4,26,IF(L322=5,24,IF(L322=6,22,IF(L322=7,20,IF(L322=8,18,0))))))))+IF(L322&lt;=8,0,IF(L322&lt;=16,13,IF(L322&lt;=24,9,0)))-IF(L322&lt;=8,0,IF(L322&lt;=16,(L322-9)*0.34,IF(L322&lt;=24,(L322-17)*0.34,0))),0)+IF(F322="JEČ",IF(L322=1,34,IF(L322=2,26.04,IF(L322=3,20.6,IF(L322=4,12,IF(L322=5,11,IF(L322=6,10,IF(L322=7,9,IF(L322=8,8,0))))))))+IF(L322&lt;=8,0,IF(L322&lt;=16,6,0))-IF(L322&lt;=8,0,IF(L322&lt;=16,(L322-9)*0.17,0)),0)+IF(F322="JEOF",IF(L322=1,34,IF(L322=2,26.04,IF(L322=3,20.6,IF(L322=4,12,IF(L322=5,11,IF(L322=6,10,IF(L322=7,9,IF(L322=8,8,0))))))))+IF(L322&lt;=8,0,IF(L322&lt;=16,6,0))-IF(L322&lt;=8,0,IF(L322&lt;=16,(L322-9)*0.17,0)),0)+IF(F322="JnPČ",IF(L322=1,51,IF(L322=2,35.7,IF(L322=3,27,IF(L322=4,19.5,IF(L322=5,18,IF(L322=6,16.5,IF(L322=7,15,IF(L322=8,13.5,0))))))))+IF(L322&lt;=8,0,IF(L322&lt;=16,10,0))-IF(L322&lt;=8,0,IF(L322&lt;=16,(L322-9)*0.255,0)),0)+IF(F322="JnEČ",IF(L322=1,25.5,IF(L322=2,19.53,IF(L322=3,15.48,IF(L322=4,9,IF(L322=5,8.25,IF(L322=6,7.5,IF(L322=7,6.75,IF(L322=8,6,0))))))))+IF(L322&lt;=8,0,IF(L322&lt;=16,5,0))-IF(L322&lt;=8,0,IF(L322&lt;=16,(L322-9)*0.1275,0)),0)+IF(F322="JčPČ",IF(L322=1,21.25,IF(L322=2,14.5,IF(L322=3,11.5,IF(L322=4,7,IF(L322=5,6.5,IF(L322=6,6,IF(L322=7,5.5,IF(L322=8,5,0))))))))+IF(L322&lt;=8,0,IF(L322&lt;=16,4,0))-IF(L322&lt;=8,0,IF(L322&lt;=16,(L322-9)*0.10625,0)),0)+IF(F322="JčEČ",IF(L322=1,17,IF(L322=2,13.02,IF(L322=3,10.32,IF(L322=4,6,IF(L322=5,5.5,IF(L322=6,5,IF(L322=7,4.5,IF(L322=8,4,0))))))))+IF(L322&lt;=8,0,IF(L322&lt;=16,3,0))-IF(L322&lt;=8,0,IF(L322&lt;=16,(L322-9)*0.085,0)),0)+IF(F322="NEAK",IF(L322=1,11.48,IF(L322=2,8.79,IF(L322=3,6.97,IF(L322=4,4.05,IF(L322=5,3.71,IF(L322=6,3.38,IF(L322=7,3.04,IF(L322=8,2.7,0))))))))+IF(L322&lt;=8,0,IF(L322&lt;=16,2,IF(L322&lt;=24,1.3,0)))-IF(L322&lt;=8,0,IF(L322&lt;=16,(L322-9)*0.0574,IF(L322&lt;=24,(L322-17)*0.0574,0))),0))*IF(L322&lt;4,1,IF(OR(F322="PČ",F322="PŽ",F322="PT"),IF(J322&lt;32,J322/32,1),1))* IF(L322&lt;4,1,IF(OR(F322="EČ",F322="EŽ",F322="JOŽ",F322="JPČ",F322="NEAK"),IF(J322&lt;24,J322/24,1),1))*IF(L322&lt;4,1,IF(OR(F322="PČneol",F322="JEČ",F322="JEOF",F322="JnPČ",F322="JnEČ",F322="JčPČ",F322="JčEČ"),IF(J322&lt;16,J322/16,1),1))*IF(L322&lt;4,1,IF(F322="EČneol",IF(J322&lt;8,J322/8,1),1))</f>
        <v>0</v>
      </c>
      <c r="O322" s="52">
        <f t="shared" ref="O322:O342" si="120">IF(F322="OŽ",N322,IF(H322="Ne",IF(J322*0.3&lt;=J322-L322,N322,0),IF(J322*0.1&lt;=J322-L322,N322,0)))</f>
        <v>0</v>
      </c>
      <c r="P322" s="53">
        <f>IF(O322=0,0,IF(F322="OŽ",IF(L322&gt;47,0,IF(J322&gt;47,(48-L322)*1.836,((48-L322)-(48-J322))*1.836)),0)+IF(F322="PČ",IF(L322&gt;31,0,IF(J322&gt;31,(32-L322)*1.347,((32-L322)-(32-J322))*1.347)),0)+ IF(F322="PČneol",IF(L322&gt;15,0,IF(J322&gt;15,(16-L322)*0.255,((16-L322)-(16-J322))*0.255)),0)+IF(F322="PŽ",IF(L322&gt;31,0,IF(J322&gt;31,(32-L322)*0.255,((32-L322)-(32-J322))*0.255)),0)+IF(F322="EČ",IF(L322&gt;23,0,IF(J322&gt;23,(24-L322)*0.612,((24-L322)-(24-J322))*0.612)),0)+IF(F322="EČneol",IF(L322&gt;7,0,IF(J322&gt;7,(8-L322)*0.204,((8-L322)-(8-J322))*0.204)),0)+IF(F322="EŽ",IF(L322&gt;23,0,IF(J322&gt;23,(24-L322)*0.204,((24-L322)-(24-J322))*0.204)),0)+IF(F322="PT",IF(L322&gt;31,0,IF(J322&gt;31,(32-L322)*0.204,((32-L322)-(32-J322))*0.204)),0)+IF(F322="JOŽ",IF(L322&gt;23,0,IF(J322&gt;23,(24-L322)*0.255,((24-L322)-(24-J322))*0.255)),0)+IF(F322="JPČ",IF(L322&gt;23,0,IF(J322&gt;23,(24-L322)*0.204,((24-L322)-(24-J322))*0.204)),0)+IF(F322="JEČ",IF(L322&gt;15,0,IF(J322&gt;15,(16-L322)*0.102,((16-L322)-(16-J322))*0.102)),0)+IF(F322="JEOF",IF(L322&gt;15,0,IF(J322&gt;15,(16-L322)*0.102,((16-L322)-(16-J322))*0.102)),0)+IF(F322="JnPČ",IF(L322&gt;15,0,IF(J322&gt;15,(16-L322)*0.153,((16-L322)-(16-J322))*0.153)),0)+IF(F322="JnEČ",IF(L322&gt;15,0,IF(J322&gt;15,(16-L322)*0.0765,((16-L322)-(16-J322))*0.0765)),0)+IF(F322="JčPČ",IF(L322&gt;15,0,IF(J322&gt;15,(16-L322)*0.06375,((16-L322)-(16-J322))*0.06375)),0)+IF(F322="JčEČ",IF(L322&gt;15,0,IF(J322&gt;15,(16-L322)*0.051,((16-L322)-(16-J322))*0.051)),0)+IF(F322="NEAK",IF(L322&gt;23,0,IF(J322&gt;23,(24-L322)*0.03444,((24-L322)-(24-J322))*0.03444)),0))</f>
        <v>0</v>
      </c>
      <c r="Q322" s="54">
        <f>IF(ISERROR(P322*100/N322),0,(P322*100/N322))</f>
        <v>0</v>
      </c>
      <c r="R322" s="55">
        <f>IF(Q322&lt;=30,O322+P322,O322+O322*0.3)*IF(G322=1,0.4,IF(G322=2,0.75,IF(G322="1 (kas 4 m. 1 k. nerengiamos)",0.52,1)))*IF(D322="olimpinė",1,IF(M322="Ne",0.5,1))*IF(D322="olimpinė",1,IF(J322&lt;8,0,1))*E322*IF(D322="olimpinė",1,IF(K322&lt;16,0,1))*IF(I322&lt;=1,1,1/I322)*IF(OR(A16="Lietuvos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323" spans="1:18" ht="15" customHeight="1">
      <c r="A323" s="49">
        <v>2</v>
      </c>
      <c r="B323" s="49" t="s">
        <v>166</v>
      </c>
      <c r="C323" s="50" t="s">
        <v>194</v>
      </c>
      <c r="D323" s="49" t="s">
        <v>101</v>
      </c>
      <c r="E323" s="49">
        <v>1</v>
      </c>
      <c r="F323" s="49" t="s">
        <v>213</v>
      </c>
      <c r="G323" s="49">
        <v>1</v>
      </c>
      <c r="H323" s="49" t="s">
        <v>103</v>
      </c>
      <c r="I323" s="49"/>
      <c r="J323" s="49">
        <v>20</v>
      </c>
      <c r="K323" s="49">
        <v>15</v>
      </c>
      <c r="L323" s="49">
        <v>18</v>
      </c>
      <c r="M323" s="49" t="s">
        <v>108</v>
      </c>
      <c r="N323" s="51">
        <f t="shared" ref="N323:N340" si="121">(IF(F323="OŽ",IF(L323=1,612,IF(L323=2,473.76,IF(L323=3,380.16,IF(L323=4,201.6,IF(L323=5,187.2,IF(L323=6,172.8,IF(L323=7,165,IF(L323=8,160,0))))))))+IF(L323&lt;=8,0,IF(L323&lt;=16,153,IF(L323&lt;=24,120,IF(L323&lt;=32,89,IF(L323&lt;=48,58,0)))))-IF(L323&lt;=8,0,IF(L323&lt;=16,(L323-9)*3.06,IF(L323&lt;=24,(L323-17)*3.06,IF(L323&lt;=32,(L323-25)*3.06,IF(L323&lt;=48,(L323-33)*3.06,0))))),0)+IF(F323="PČ",IF(L323=1,449,IF(L323=2,314.6,IF(L323=3,238,IF(L323=4,172,IF(L323=5,159,IF(L323=6,145,IF(L323=7,132,IF(L323=8,119,0))))))))+IF(L323&lt;=8,0,IF(L323&lt;=16,88,IF(L323&lt;=24,55,IF(L323&lt;=32,22,0))))-IF(L323&lt;=8,0,IF(L323&lt;=16,(L323-9)*2.245,IF(L323&lt;=24,(L323-17)*2.245,IF(L323&lt;=32,(L323-25)*2.245,0)))),0)+IF(F323="PČneol",IF(L323=1,85,IF(L323=2,64.61,IF(L323=3,50.76,IF(L323=4,16.25,IF(L323=5,15,IF(L323=6,13.75,IF(L323=7,12.5,IF(L323=8,11.25,0))))))))+IF(L323&lt;=8,0,IF(L323&lt;=16,9,0))-IF(L323&lt;=8,0,IF(L323&lt;=16,(L323-9)*0.425,0)),0)+IF(F323="PŽ",IF(L323=1,85,IF(L323=2,59.5,IF(L323=3,45,IF(L323=4,32.5,IF(L323=5,30,IF(L323=6,27.5,IF(L323=7,25,IF(L323=8,22.5,0))))))))+IF(L323&lt;=8,0,IF(L323&lt;=16,19,IF(L323&lt;=24,13,IF(L323&lt;=32,8,0))))-IF(L323&lt;=8,0,IF(L323&lt;=16,(L323-9)*0.425,IF(L323&lt;=24,(L323-17)*0.425,IF(L323&lt;=32,(L323-25)*0.425,0)))),0)+IF(F323="EČ",IF(L323=1,204,IF(L323=2,156.24,IF(L323=3,123.84,IF(L323=4,72,IF(L323=5,66,IF(L323=6,60,IF(L323=7,54,IF(L323=8,48,0))))))))+IF(L323&lt;=8,0,IF(L323&lt;=16,40,IF(L323&lt;=24,25,0)))-IF(L323&lt;=8,0,IF(L323&lt;=16,(L323-9)*1.02,IF(L323&lt;=24,(L323-17)*1.02,0))),0)+IF(F323="EČneol",IF(L323=1,68,IF(L323=2,51.69,IF(L323=3,40.61,IF(L323=4,13,IF(L323=5,12,IF(L323=6,11,IF(L323=7,10,IF(L323=8,9,0)))))))))+IF(F323="EŽ",IF(L323=1,68,IF(L323=2,47.6,IF(L323=3,36,IF(L323=4,18,IF(L323=5,16.5,IF(L323=6,15,IF(L323=7,13.5,IF(L323=8,12,0))))))))+IF(L323&lt;=8,0,IF(L323&lt;=16,10,IF(L323&lt;=24,6,0)))-IF(L323&lt;=8,0,IF(L323&lt;=16,(L323-9)*0.34,IF(L323&lt;=24,(L323-17)*0.34,0))),0)+IF(F323="PT",IF(L323=1,68,IF(L323=2,52.08,IF(L323=3,41.28,IF(L323=4,24,IF(L323=5,22,IF(L323=6,20,IF(L323=7,18,IF(L323=8,16,0))))))))+IF(L323&lt;=8,0,IF(L323&lt;=16,13,IF(L323&lt;=24,9,IF(L323&lt;=32,4,0))))-IF(L323&lt;=8,0,IF(L323&lt;=16,(L323-9)*0.34,IF(L323&lt;=24,(L323-17)*0.34,IF(L323&lt;=32,(L323-25)*0.34,0)))),0)+IF(F323="JOŽ",IF(L323=1,85,IF(L323=2,59.5,IF(L323=3,45,IF(L323=4,32.5,IF(L323=5,30,IF(L323=6,27.5,IF(L323=7,25,IF(L323=8,22.5,0))))))))+IF(L323&lt;=8,0,IF(L323&lt;=16,19,IF(L323&lt;=24,13,0)))-IF(L323&lt;=8,0,IF(L323&lt;=16,(L323-9)*0.425,IF(L323&lt;=24,(L323-17)*0.425,0))),0)+IF(F323="JPČ",IF(L323=1,68,IF(L323=2,47.6,IF(L323=3,36,IF(L323=4,26,IF(L323=5,24,IF(L323=6,22,IF(L323=7,20,IF(L323=8,18,0))))))))+IF(L323&lt;=8,0,IF(L323&lt;=16,13,IF(L323&lt;=24,9,0)))-IF(L323&lt;=8,0,IF(L323&lt;=16,(L323-9)*0.34,IF(L323&lt;=24,(L323-17)*0.34,0))),0)+IF(F323="JEČ",IF(L323=1,34,IF(L323=2,26.04,IF(L323=3,20.6,IF(L323=4,12,IF(L323=5,11,IF(L323=6,10,IF(L323=7,9,IF(L323=8,8,0))))))))+IF(L323&lt;=8,0,IF(L323&lt;=16,6,0))-IF(L323&lt;=8,0,IF(L323&lt;=16,(L323-9)*0.17,0)),0)+IF(F323="JEOF",IF(L323=1,34,IF(L323=2,26.04,IF(L323=3,20.6,IF(L323=4,12,IF(L323=5,11,IF(L323=6,10,IF(L323=7,9,IF(L323=8,8,0))))))))+IF(L323&lt;=8,0,IF(L323&lt;=16,6,0))-IF(L323&lt;=8,0,IF(L323&lt;=16,(L323-9)*0.17,0)),0)+IF(F323="JnPČ",IF(L323=1,51,IF(L323=2,35.7,IF(L323=3,27,IF(L323=4,19.5,IF(L323=5,18,IF(L323=6,16.5,IF(L323=7,15,IF(L323=8,13.5,0))))))))+IF(L323&lt;=8,0,IF(L323&lt;=16,10,0))-IF(L323&lt;=8,0,IF(L323&lt;=16,(L323-9)*0.255,0)),0)+IF(F323="JnEČ",IF(L323=1,25.5,IF(L323=2,19.53,IF(L323=3,15.48,IF(L323=4,9,IF(L323=5,8.25,IF(L323=6,7.5,IF(L323=7,6.75,IF(L323=8,6,0))))))))+IF(L323&lt;=8,0,IF(L323&lt;=16,5,0))-IF(L323&lt;=8,0,IF(L323&lt;=16,(L323-9)*0.1275,0)),0)+IF(F323="JčPČ",IF(L323=1,21.25,IF(L323=2,14.5,IF(L323=3,11.5,IF(L323=4,7,IF(L323=5,6.5,IF(L323=6,6,IF(L323=7,5.5,IF(L323=8,5,0))))))))+IF(L323&lt;=8,0,IF(L323&lt;=16,4,0))-IF(L323&lt;=8,0,IF(L323&lt;=16,(L323-9)*0.10625,0)),0)+IF(F323="JčEČ",IF(L323=1,17,IF(L323=2,13.02,IF(L323=3,10.32,IF(L323=4,6,IF(L323=5,5.5,IF(L323=6,5,IF(L323=7,4.5,IF(L323=8,4,0))))))))+IF(L323&lt;=8,0,IF(L323&lt;=16,3,0))-IF(L323&lt;=8,0,IF(L323&lt;=16,(L323-9)*0.085,0)),0)+IF(F323="NEAK",IF(L323=1,11.48,IF(L323=2,8.79,IF(L323=3,6.97,IF(L323=4,4.05,IF(L323=5,3.71,IF(L323=6,3.38,IF(L323=7,3.04,IF(L323=8,2.7,0))))))))+IF(L323&lt;=8,0,IF(L323&lt;=16,2,IF(L323&lt;=24,1.3,0)))-IF(L323&lt;=8,0,IF(L323&lt;=16,(L323-9)*0.0574,IF(L323&lt;=24,(L323-17)*0.0574,0))),0))*IF(L323&lt;4,1,IF(OR(F323="PČ",F323="PŽ",F323="PT"),IF(J323&lt;32,J323/32,1),1))* IF(L323&lt;4,1,IF(OR(F323="EČ",F323="EŽ",F323="JOŽ",F323="JPČ",F323="NEAK"),IF(J323&lt;24,J323/24,1),1))*IF(L323&lt;4,1,IF(OR(F323="PČneol",F323="JEČ",F323="JEOF",F323="JnPČ",F323="JnEČ",F323="JčPČ",F323="JčEČ"),IF(J323&lt;16,J323/16,1),1))*IF(L323&lt;4,1,IF(F323="EČneol",IF(J323&lt;8,J323/8,1),1))</f>
        <v>0</v>
      </c>
      <c r="O323" s="52">
        <f t="shared" si="120"/>
        <v>0</v>
      </c>
      <c r="P323" s="53">
        <f t="shared" ref="P323:P342" si="122">IF(O323=0,0,IF(F323="OŽ",IF(L323&gt;47,0,IF(J323&gt;47,(48-L323)*1.836,((48-L323)-(48-J323))*1.836)),0)+IF(F323="PČ",IF(L323&gt;31,0,IF(J323&gt;31,(32-L323)*1.347,((32-L323)-(32-J323))*1.347)),0)+ IF(F323="PČneol",IF(L323&gt;15,0,IF(J323&gt;15,(16-L323)*0.255,((16-L323)-(16-J323))*0.255)),0)+IF(F323="PŽ",IF(L323&gt;31,0,IF(J323&gt;31,(32-L323)*0.255,((32-L323)-(32-J323))*0.255)),0)+IF(F323="EČ",IF(L323&gt;23,0,IF(J323&gt;23,(24-L323)*0.612,((24-L323)-(24-J323))*0.612)),0)+IF(F323="EČneol",IF(L323&gt;7,0,IF(J323&gt;7,(8-L323)*0.204,((8-L323)-(8-J323))*0.204)),0)+IF(F323="EŽ",IF(L323&gt;23,0,IF(J323&gt;23,(24-L323)*0.204,((24-L323)-(24-J323))*0.204)),0)+IF(F323="PT",IF(L323&gt;31,0,IF(J323&gt;31,(32-L323)*0.204,((32-L323)-(32-J323))*0.204)),0)+IF(F323="JOŽ",IF(L323&gt;23,0,IF(J323&gt;23,(24-L323)*0.255,((24-L323)-(24-J323))*0.255)),0)+IF(F323="JPČ",IF(L323&gt;23,0,IF(J323&gt;23,(24-L323)*0.204,((24-L323)-(24-J323))*0.204)),0)+IF(F323="JEČ",IF(L323&gt;15,0,IF(J323&gt;15,(16-L323)*0.102,((16-L323)-(16-J323))*0.102)),0)+IF(F323="JEOF",IF(L323&gt;15,0,IF(J323&gt;15,(16-L323)*0.102,((16-L323)-(16-J323))*0.102)),0)+IF(F323="JnPČ",IF(L323&gt;15,0,IF(J323&gt;15,(16-L323)*0.153,((16-L323)-(16-J323))*0.153)),0)+IF(F323="JnEČ",IF(L323&gt;15,0,IF(J323&gt;15,(16-L323)*0.0765,((16-L323)-(16-J323))*0.0765)),0)+IF(F323="JčPČ",IF(L323&gt;15,0,IF(J323&gt;15,(16-L323)*0.06375,((16-L323)-(16-J323))*0.06375)),0)+IF(F323="JčEČ",IF(L323&gt;15,0,IF(J323&gt;15,(16-L323)*0.051,((16-L323)-(16-J323))*0.051)),0)+IF(F323="NEAK",IF(L323&gt;23,0,IF(J323&gt;23,(24-L323)*0.03444,((24-L323)-(24-J323))*0.03444)),0))</f>
        <v>0</v>
      </c>
      <c r="Q323" s="54">
        <f t="shared" ref="Q323" si="123">IF(ISERROR(P323*100/N323),0,(P323*100/N323))</f>
        <v>0</v>
      </c>
      <c r="R323" s="55">
        <f>IF(Q323&lt;=30,O323+P323,O323+O323*0.3)*IF(G323=1,0.4,IF(G323=2,0.75,IF(G323="1 (kas 4 m. 1 k. nerengiamos)",0.52,1)))*IF(D323="olimpinė",1,IF(M323="Ne",0.5,1))*IF(D323="olimpinė",1,IF(J323&lt;8,0,1))*E323*IF(D323="olimpinė",1,IF(K323&lt;16,0,1))*IF(I323&lt;=1,1,1/I323)*IF(OR(A17="Lietuvos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324" spans="1:18" ht="15" customHeight="1">
      <c r="A324" s="49">
        <v>3</v>
      </c>
      <c r="B324" s="49" t="s">
        <v>166</v>
      </c>
      <c r="C324" s="50" t="s">
        <v>195</v>
      </c>
      <c r="D324" s="49" t="s">
        <v>104</v>
      </c>
      <c r="E324" s="49">
        <v>1</v>
      </c>
      <c r="F324" s="49" t="s">
        <v>102</v>
      </c>
      <c r="G324" s="49">
        <v>1</v>
      </c>
      <c r="H324" s="49" t="s">
        <v>103</v>
      </c>
      <c r="I324" s="49"/>
      <c r="J324" s="49">
        <v>20</v>
      </c>
      <c r="K324" s="49">
        <v>15</v>
      </c>
      <c r="L324" s="49">
        <v>17</v>
      </c>
      <c r="M324" s="49" t="s">
        <v>108</v>
      </c>
      <c r="N324" s="51">
        <f t="shared" si="121"/>
        <v>20.833333333333336</v>
      </c>
      <c r="O324" s="52">
        <f t="shared" si="120"/>
        <v>0</v>
      </c>
      <c r="P324" s="53">
        <f t="shared" si="122"/>
        <v>0</v>
      </c>
      <c r="Q324" s="54">
        <f>IF(ISERROR(P324*100/N324),0,(P324*100/N324))</f>
        <v>0</v>
      </c>
      <c r="R324" s="55">
        <f>IF(Q324&lt;=30,O324+P324,O324+O324*0.3)*IF(G324=1,0.4,IF(G324=2,0.75,IF(G324="1 (kas 4 m. 1 k. nerengiamos)",0.52,1)))*IF(D324="olimpinė",1,IF(M324="Ne",0.5,1))*IF(D324="olimpinė",1,IF(J324&lt;8,0,1))*E324*IF(D324="olimpinė",1,IF(K324&lt;16,0,1))*IF(I324&lt;=1,1,1/I324)*IF(OR(A18="Lietuvos lengvosios atletikos federacija",A18="Lietuvos šaudymo sporto sąjunga"),1.01,1)*IF(OR(A18="Lietuvos dviračių sporto federacija",A18="Lietuvos biatlono federacija",A18=" Lietuvos nacionalinė slidinėjimo asociacija"),1.03,1)*IF(OR(A18="Lietuvos baidarių ir kanojų irklavimo federacija",A18="Lietuvos buriuotojų sąjunga",A18="Lietuvos irklavimo federacija"),1.04,1)*IF(OR(A18="Lietuvos aeroklubas",A18="Lietuvos automobilių sporto federacija",A18="Lietuvos motociklų sporto federacija",A18="Lietuvos motorlaivių federacija",A18="Lietuvos žirginio sporto federacija"),1.09,1)</f>
        <v>0</v>
      </c>
    </row>
    <row r="325" spans="1:18" ht="15" customHeight="1">
      <c r="A325" s="49">
        <v>4</v>
      </c>
      <c r="B325" s="49" t="s">
        <v>140</v>
      </c>
      <c r="C325" s="50" t="s">
        <v>193</v>
      </c>
      <c r="D325" s="49" t="s">
        <v>101</v>
      </c>
      <c r="E325" s="49">
        <v>1</v>
      </c>
      <c r="F325" s="49" t="s">
        <v>213</v>
      </c>
      <c r="G325" s="49">
        <v>1</v>
      </c>
      <c r="H325" s="49" t="s">
        <v>103</v>
      </c>
      <c r="I325" s="49"/>
      <c r="J325" s="49">
        <v>21</v>
      </c>
      <c r="K325" s="49">
        <v>15</v>
      </c>
      <c r="L325" s="49">
        <v>17</v>
      </c>
      <c r="M325" s="49" t="s">
        <v>108</v>
      </c>
      <c r="N325" s="51">
        <f t="shared" si="121"/>
        <v>0</v>
      </c>
      <c r="O325" s="52">
        <f t="shared" si="120"/>
        <v>0</v>
      </c>
      <c r="P325" s="53">
        <f t="shared" si="122"/>
        <v>0</v>
      </c>
      <c r="Q325" s="54">
        <f t="shared" ref="Q325:Q342" si="124">IF(ISERROR(P325*100/N325),0,(P325*100/N325))</f>
        <v>0</v>
      </c>
      <c r="R325" s="55">
        <f>IF(Q325&lt;=30,O325+P325,O325+O325*0.3)*IF(G325=1,0.4,IF(G325=2,0.75,IF(G325="1 (kas 4 m. 1 k. nerengiamos)",0.52,1)))*IF(D325="olimpinė",1,IF(M325="Ne",0.5,1))*IF(D325="olimpinė",1,IF(J325&lt;8,0,1))*E325*IF(D325="olimpinė",1,IF(K325&lt;16,0,1))*IF(I325&lt;=1,1,1/I325)*IF(OR(A19="Lietuvos lengvosios atletikos federacija",A19="Lietuvos šaudymo sporto sąjunga"),1.01,1)*IF(OR(A19="Lietuvos dviračių sporto federacija",A19="Lietuvos biatlono federacija",A19=" Lietuvos nacionalinė slidinėjimo asociacija"),1.03,1)*IF(OR(A19="Lietuvos baidarių ir kanojų irklavimo federacija",A19="Lietuvos buriuotojų sąjunga",A19="Lietuvos irklavimo federacija"),1.04,1)*IF(OR(A19="Lietuvos aeroklubas",A19="Lietuvos automobilių sporto federacija",A19="Lietuvos motociklų sporto federacija",A19="Lietuvos motorlaivių federacija",A19="Lietuvos žirginio sporto federacija"),1.09,1)</f>
        <v>0</v>
      </c>
    </row>
    <row r="326" spans="1:18" ht="15" customHeight="1">
      <c r="A326" s="49">
        <v>5</v>
      </c>
      <c r="B326" s="49" t="s">
        <v>140</v>
      </c>
      <c r="C326" s="50" t="s">
        <v>194</v>
      </c>
      <c r="D326" s="49" t="s">
        <v>101</v>
      </c>
      <c r="E326" s="49">
        <v>1</v>
      </c>
      <c r="F326" s="49" t="s">
        <v>213</v>
      </c>
      <c r="G326" s="49">
        <v>1</v>
      </c>
      <c r="H326" s="49" t="s">
        <v>103</v>
      </c>
      <c r="I326" s="49"/>
      <c r="J326" s="49">
        <v>21</v>
      </c>
      <c r="K326" s="49">
        <v>15</v>
      </c>
      <c r="L326" s="49">
        <v>14</v>
      </c>
      <c r="M326" s="49" t="s">
        <v>108</v>
      </c>
      <c r="N326" s="51">
        <f t="shared" si="121"/>
        <v>0</v>
      </c>
      <c r="O326" s="52">
        <f t="shared" si="120"/>
        <v>0</v>
      </c>
      <c r="P326" s="53">
        <f t="shared" si="122"/>
        <v>0</v>
      </c>
      <c r="Q326" s="54">
        <f t="shared" si="124"/>
        <v>0</v>
      </c>
      <c r="R326" s="55">
        <f t="shared" ref="R326:R336" si="125">IF(Q326&lt;=30,O326+P326,O326+O326*0.3)*IF(G326=1,0.4,IF(G326=2,0.75,IF(G326="1 (kas 4 m. 1 k. nerengiamos)",0.52,1)))*IF(D326="olimpinė",1,IF(M326="Ne",0.5,1))*IF(D326="olimpinė",1,IF(J326&lt;8,0,1))*E326*IF(D326="olimpinė",1,IF(K326&lt;16,0,1))*IF(I326&lt;=1,1,1/I326)*IF(OR(A20="Lietuvos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327" spans="1:18" ht="15" customHeight="1">
      <c r="A327" s="49">
        <v>6</v>
      </c>
      <c r="B327" s="49" t="s">
        <v>140</v>
      </c>
      <c r="C327" s="50" t="s">
        <v>195</v>
      </c>
      <c r="D327" s="49" t="s">
        <v>104</v>
      </c>
      <c r="E327" s="49">
        <v>1</v>
      </c>
      <c r="F327" s="49" t="s">
        <v>102</v>
      </c>
      <c r="G327" s="49">
        <v>1</v>
      </c>
      <c r="H327" s="49" t="s">
        <v>103</v>
      </c>
      <c r="I327" s="49"/>
      <c r="J327" s="49">
        <v>21</v>
      </c>
      <c r="K327" s="49">
        <v>15</v>
      </c>
      <c r="L327" s="49">
        <v>16</v>
      </c>
      <c r="M327" s="49" t="s">
        <v>108</v>
      </c>
      <c r="N327" s="51">
        <f t="shared" si="121"/>
        <v>28.752499999999998</v>
      </c>
      <c r="O327" s="52">
        <f t="shared" si="120"/>
        <v>0</v>
      </c>
      <c r="P327" s="53">
        <f t="shared" si="122"/>
        <v>0</v>
      </c>
      <c r="Q327" s="54">
        <f t="shared" si="124"/>
        <v>0</v>
      </c>
      <c r="R327" s="55">
        <f t="shared" si="125"/>
        <v>0</v>
      </c>
    </row>
    <row r="328" spans="1:18" ht="15" customHeight="1">
      <c r="A328" s="49">
        <v>7</v>
      </c>
      <c r="B328" s="49" t="s">
        <v>127</v>
      </c>
      <c r="C328" s="50" t="s">
        <v>193</v>
      </c>
      <c r="D328" s="49" t="s">
        <v>101</v>
      </c>
      <c r="E328" s="49">
        <v>1</v>
      </c>
      <c r="F328" s="49" t="s">
        <v>213</v>
      </c>
      <c r="G328" s="49">
        <v>1</v>
      </c>
      <c r="H328" s="49" t="s">
        <v>103</v>
      </c>
      <c r="I328" s="49"/>
      <c r="J328" s="49">
        <v>25</v>
      </c>
      <c r="K328" s="49">
        <v>21</v>
      </c>
      <c r="L328" s="49">
        <v>1</v>
      </c>
      <c r="M328" s="49" t="s">
        <v>108</v>
      </c>
      <c r="N328" s="51">
        <f t="shared" si="121"/>
        <v>68</v>
      </c>
      <c r="O328" s="52">
        <f t="shared" si="120"/>
        <v>68</v>
      </c>
      <c r="P328" s="53">
        <f t="shared" si="122"/>
        <v>1.4279999999999999</v>
      </c>
      <c r="Q328" s="54">
        <f t="shared" si="124"/>
        <v>2.0999999999999996</v>
      </c>
      <c r="R328" s="55">
        <v>0</v>
      </c>
    </row>
    <row r="329" spans="1:18" ht="15" customHeight="1">
      <c r="A329" s="49">
        <v>8</v>
      </c>
      <c r="B329" s="49" t="s">
        <v>127</v>
      </c>
      <c r="C329" s="50" t="s">
        <v>194</v>
      </c>
      <c r="D329" s="49" t="s">
        <v>101</v>
      </c>
      <c r="E329" s="49">
        <v>1</v>
      </c>
      <c r="F329" s="49" t="s">
        <v>213</v>
      </c>
      <c r="G329" s="49">
        <v>1</v>
      </c>
      <c r="H329" s="49" t="s">
        <v>103</v>
      </c>
      <c r="I329" s="49"/>
      <c r="J329" s="49">
        <v>25</v>
      </c>
      <c r="K329" s="49">
        <v>21</v>
      </c>
      <c r="L329" s="49">
        <v>4</v>
      </c>
      <c r="M329" s="49" t="s">
        <v>108</v>
      </c>
      <c r="N329" s="51">
        <f t="shared" si="121"/>
        <v>13</v>
      </c>
      <c r="O329" s="52">
        <f t="shared" si="120"/>
        <v>13</v>
      </c>
      <c r="P329" s="53">
        <f t="shared" si="122"/>
        <v>0.81599999999999995</v>
      </c>
      <c r="Q329" s="54">
        <f t="shared" si="124"/>
        <v>6.2769230769230768</v>
      </c>
      <c r="R329" s="55">
        <v>0</v>
      </c>
    </row>
    <row r="330" spans="1:18" ht="15" customHeight="1">
      <c r="A330" s="49">
        <v>9</v>
      </c>
      <c r="B330" s="49" t="s">
        <v>127</v>
      </c>
      <c r="C330" s="50" t="s">
        <v>195</v>
      </c>
      <c r="D330" s="49" t="s">
        <v>104</v>
      </c>
      <c r="E330" s="49">
        <v>1</v>
      </c>
      <c r="F330" s="49" t="s">
        <v>102</v>
      </c>
      <c r="G330" s="49">
        <v>1</v>
      </c>
      <c r="H330" s="49" t="s">
        <v>103</v>
      </c>
      <c r="I330" s="49"/>
      <c r="J330" s="49">
        <v>25</v>
      </c>
      <c r="K330" s="49">
        <v>21</v>
      </c>
      <c r="L330" s="49">
        <v>3</v>
      </c>
      <c r="M330" s="49" t="s">
        <v>108</v>
      </c>
      <c r="N330" s="51">
        <f t="shared" si="121"/>
        <v>123.84</v>
      </c>
      <c r="O330" s="52">
        <f t="shared" si="120"/>
        <v>123.84</v>
      </c>
      <c r="P330" s="53">
        <f t="shared" si="122"/>
        <v>12.852</v>
      </c>
      <c r="Q330" s="54">
        <f t="shared" si="124"/>
        <v>10.377906976744185</v>
      </c>
      <c r="R330" s="55">
        <f t="shared" si="125"/>
        <v>54.676800000000007</v>
      </c>
    </row>
    <row r="331" spans="1:18" ht="15" customHeight="1">
      <c r="A331" s="49">
        <v>10</v>
      </c>
      <c r="B331" s="49" t="s">
        <v>129</v>
      </c>
      <c r="C331" s="50" t="s">
        <v>193</v>
      </c>
      <c r="D331" s="49" t="s">
        <v>101</v>
      </c>
      <c r="E331" s="49">
        <v>1</v>
      </c>
      <c r="F331" s="49" t="s">
        <v>213</v>
      </c>
      <c r="G331" s="49">
        <v>1</v>
      </c>
      <c r="H331" s="49" t="s">
        <v>103</v>
      </c>
      <c r="I331" s="49"/>
      <c r="J331" s="49">
        <v>24</v>
      </c>
      <c r="K331" s="49">
        <v>17</v>
      </c>
      <c r="L331" s="49">
        <v>12</v>
      </c>
      <c r="M331" s="49" t="s">
        <v>108</v>
      </c>
      <c r="N331" s="51">
        <f t="shared" si="121"/>
        <v>0</v>
      </c>
      <c r="O331" s="52">
        <f t="shared" si="120"/>
        <v>0</v>
      </c>
      <c r="P331" s="53">
        <f t="shared" si="122"/>
        <v>0</v>
      </c>
      <c r="Q331" s="54">
        <f t="shared" si="124"/>
        <v>0</v>
      </c>
      <c r="R331" s="55">
        <f t="shared" si="125"/>
        <v>0</v>
      </c>
    </row>
    <row r="332" spans="1:18" ht="15" customHeight="1">
      <c r="A332" s="49">
        <v>11</v>
      </c>
      <c r="B332" s="49" t="s">
        <v>129</v>
      </c>
      <c r="C332" s="50" t="s">
        <v>194</v>
      </c>
      <c r="D332" s="49" t="s">
        <v>101</v>
      </c>
      <c r="E332" s="49">
        <v>1</v>
      </c>
      <c r="F332" s="49" t="s">
        <v>213</v>
      </c>
      <c r="G332" s="49">
        <v>1</v>
      </c>
      <c r="H332" s="49" t="s">
        <v>103</v>
      </c>
      <c r="I332" s="49"/>
      <c r="J332" s="49">
        <v>24</v>
      </c>
      <c r="K332" s="49">
        <v>17</v>
      </c>
      <c r="L332" s="49">
        <v>14</v>
      </c>
      <c r="M332" s="49" t="s">
        <v>108</v>
      </c>
      <c r="N332" s="51">
        <f t="shared" si="121"/>
        <v>0</v>
      </c>
      <c r="O332" s="52">
        <f t="shared" si="120"/>
        <v>0</v>
      </c>
      <c r="P332" s="53">
        <f t="shared" si="122"/>
        <v>0</v>
      </c>
      <c r="Q332" s="54">
        <f t="shared" si="124"/>
        <v>0</v>
      </c>
      <c r="R332" s="55">
        <f t="shared" si="125"/>
        <v>0</v>
      </c>
    </row>
    <row r="333" spans="1:18" ht="15" customHeight="1">
      <c r="A333" s="49">
        <v>12</v>
      </c>
      <c r="B333" s="49" t="s">
        <v>129</v>
      </c>
      <c r="C333" s="50" t="s">
        <v>195</v>
      </c>
      <c r="D333" s="49" t="s">
        <v>104</v>
      </c>
      <c r="E333" s="49">
        <v>1</v>
      </c>
      <c r="F333" s="49" t="s">
        <v>102</v>
      </c>
      <c r="G333" s="49">
        <v>1</v>
      </c>
      <c r="H333" s="49" t="s">
        <v>103</v>
      </c>
      <c r="I333" s="49"/>
      <c r="J333" s="49">
        <v>24</v>
      </c>
      <c r="K333" s="49">
        <v>17</v>
      </c>
      <c r="L333" s="49">
        <v>11</v>
      </c>
      <c r="M333" s="49" t="s">
        <v>108</v>
      </c>
      <c r="N333" s="51">
        <f t="shared" si="121"/>
        <v>37.96</v>
      </c>
      <c r="O333" s="52">
        <f t="shared" si="120"/>
        <v>37.96</v>
      </c>
      <c r="P333" s="53">
        <f t="shared" si="122"/>
        <v>7.9559999999999995</v>
      </c>
      <c r="Q333" s="54">
        <f t="shared" si="124"/>
        <v>20.958904109589039</v>
      </c>
      <c r="R333" s="55">
        <f t="shared" si="125"/>
        <v>18.366399999999999</v>
      </c>
    </row>
    <row r="334" spans="1:18" ht="15" customHeight="1">
      <c r="A334" s="49">
        <v>13</v>
      </c>
      <c r="B334" s="49" t="s">
        <v>105</v>
      </c>
      <c r="C334" s="50" t="s">
        <v>193</v>
      </c>
      <c r="D334" s="49" t="s">
        <v>101</v>
      </c>
      <c r="E334" s="49">
        <v>1</v>
      </c>
      <c r="F334" s="49" t="s">
        <v>213</v>
      </c>
      <c r="G334" s="49">
        <v>1</v>
      </c>
      <c r="H334" s="49" t="s">
        <v>103</v>
      </c>
      <c r="I334" s="49"/>
      <c r="J334" s="49">
        <v>24</v>
      </c>
      <c r="K334" s="49">
        <v>17</v>
      </c>
      <c r="L334" s="49">
        <v>14</v>
      </c>
      <c r="M334" s="49" t="s">
        <v>108</v>
      </c>
      <c r="N334" s="51">
        <f t="shared" si="121"/>
        <v>0</v>
      </c>
      <c r="O334" s="52">
        <f t="shared" si="120"/>
        <v>0</v>
      </c>
      <c r="P334" s="53">
        <f t="shared" si="122"/>
        <v>0</v>
      </c>
      <c r="Q334" s="54">
        <f t="shared" si="124"/>
        <v>0</v>
      </c>
      <c r="R334" s="55">
        <f t="shared" si="125"/>
        <v>0</v>
      </c>
    </row>
    <row r="335" spans="1:18" ht="15" customHeight="1">
      <c r="A335" s="49">
        <v>14</v>
      </c>
      <c r="B335" s="49" t="s">
        <v>105</v>
      </c>
      <c r="C335" s="50" t="s">
        <v>194</v>
      </c>
      <c r="D335" s="49" t="s">
        <v>101</v>
      </c>
      <c r="E335" s="49">
        <v>1</v>
      </c>
      <c r="F335" s="49" t="s">
        <v>213</v>
      </c>
      <c r="G335" s="49">
        <v>1</v>
      </c>
      <c r="H335" s="49" t="s">
        <v>103</v>
      </c>
      <c r="I335" s="49"/>
      <c r="J335" s="49">
        <v>24</v>
      </c>
      <c r="K335" s="49">
        <v>17</v>
      </c>
      <c r="L335" s="49">
        <v>15</v>
      </c>
      <c r="M335" s="49" t="s">
        <v>108</v>
      </c>
      <c r="N335" s="51">
        <f t="shared" si="121"/>
        <v>0</v>
      </c>
      <c r="O335" s="52">
        <f t="shared" si="120"/>
        <v>0</v>
      </c>
      <c r="P335" s="53">
        <f t="shared" si="122"/>
        <v>0</v>
      </c>
      <c r="Q335" s="54">
        <f t="shared" si="124"/>
        <v>0</v>
      </c>
      <c r="R335" s="55">
        <f t="shared" si="125"/>
        <v>0</v>
      </c>
    </row>
    <row r="336" spans="1:18" ht="15" customHeight="1">
      <c r="A336" s="49">
        <v>15</v>
      </c>
      <c r="B336" s="49" t="s">
        <v>105</v>
      </c>
      <c r="C336" s="50" t="s">
        <v>195</v>
      </c>
      <c r="D336" s="49" t="s">
        <v>104</v>
      </c>
      <c r="E336" s="49">
        <v>1</v>
      </c>
      <c r="F336" s="49" t="s">
        <v>102</v>
      </c>
      <c r="G336" s="49">
        <v>1</v>
      </c>
      <c r="H336" s="49" t="s">
        <v>103</v>
      </c>
      <c r="I336" s="49"/>
      <c r="J336" s="49">
        <v>24</v>
      </c>
      <c r="K336" s="49">
        <v>17</v>
      </c>
      <c r="L336" s="49">
        <v>14</v>
      </c>
      <c r="M336" s="49" t="s">
        <v>108</v>
      </c>
      <c r="N336" s="51">
        <f t="shared" si="121"/>
        <v>34.9</v>
      </c>
      <c r="O336" s="52">
        <f t="shared" si="120"/>
        <v>34.9</v>
      </c>
      <c r="P336" s="53">
        <f t="shared" si="122"/>
        <v>6.12</v>
      </c>
      <c r="Q336" s="54">
        <f t="shared" si="124"/>
        <v>17.535816618911177</v>
      </c>
      <c r="R336" s="55">
        <f t="shared" si="125"/>
        <v>16.407999999999998</v>
      </c>
    </row>
    <row r="337" spans="1:18" ht="15" customHeight="1">
      <c r="A337" s="49">
        <v>16</v>
      </c>
      <c r="B337" s="49" t="s">
        <v>172</v>
      </c>
      <c r="C337" s="50" t="s">
        <v>193</v>
      </c>
      <c r="D337" s="49" t="s">
        <v>101</v>
      </c>
      <c r="E337" s="49">
        <v>1</v>
      </c>
      <c r="F337" s="49" t="s">
        <v>213</v>
      </c>
      <c r="G337" s="49">
        <v>1</v>
      </c>
      <c r="H337" s="49" t="s">
        <v>103</v>
      </c>
      <c r="I337" s="49"/>
      <c r="J337" s="49">
        <v>25</v>
      </c>
      <c r="K337" s="49">
        <v>17</v>
      </c>
      <c r="L337" s="49">
        <v>20</v>
      </c>
      <c r="M337" s="49" t="s">
        <v>108</v>
      </c>
      <c r="N337" s="51">
        <f t="shared" si="121"/>
        <v>0</v>
      </c>
      <c r="O337" s="52">
        <f t="shared" si="120"/>
        <v>0</v>
      </c>
      <c r="P337" s="53">
        <f t="shared" si="122"/>
        <v>0</v>
      </c>
      <c r="Q337" s="54">
        <f t="shared" si="124"/>
        <v>0</v>
      </c>
      <c r="R337" s="55">
        <f>IF(Q337&lt;=30,O337+P337,O337+O337*0.3)*IF(G337=1,0.4,IF(G337=2,0.75,IF(G337="1 (kas 4 m. 1 k. nerengiamos)",0.52,1)))*IF(D337="olimpinė",1,IF(M337="Ne",0.5,1))*IF(D337="olimpinė",1,IF(J337&lt;8,0,1))*E337*IF(D337="olimpinė",1,IF(K337&lt;16,0,1))*IF(I337&lt;=1,1,1/I337)*IF(OR(A20="Lietuvos lengvosios atletikos federacija",A20="Lietuvos šaudymo sporto sąjunga"),1.01,1)*IF(OR(A20="Lietuvos dviračių sporto federacija",A20="Lietuvos biatlono federacija",A20=" Lietuvos nacionalinė slidinėjimo asociacija"),1.03,1)*IF(OR(A20="Lietuvos baidarių ir kanojų irklavimo federacija",A20="Lietuvos buriuotojų sąjunga",A20="Lietuvos irklavimo federacija"),1.04,1)*IF(OR(A20="Lietuvos aeroklubas",A20="Lietuvos automobilių sporto federacija",A20="Lietuvos motociklų sporto federacija",A20="Lietuvos motorlaivių federacija",A20="Lietuvos žirginio sporto federacija"),1.09,1)</f>
        <v>0</v>
      </c>
    </row>
    <row r="338" spans="1:18" ht="15" customHeight="1">
      <c r="A338" s="49">
        <v>17</v>
      </c>
      <c r="B338" s="49" t="s">
        <v>172</v>
      </c>
      <c r="C338" s="50" t="s">
        <v>194</v>
      </c>
      <c r="D338" s="49" t="s">
        <v>101</v>
      </c>
      <c r="E338" s="49">
        <v>1</v>
      </c>
      <c r="F338" s="49" t="s">
        <v>213</v>
      </c>
      <c r="G338" s="49">
        <v>1</v>
      </c>
      <c r="H338" s="49" t="s">
        <v>103</v>
      </c>
      <c r="I338" s="49"/>
      <c r="J338" s="49">
        <v>25</v>
      </c>
      <c r="K338" s="49">
        <v>17</v>
      </c>
      <c r="L338" s="49">
        <v>19</v>
      </c>
      <c r="M338" s="49" t="s">
        <v>108</v>
      </c>
      <c r="N338" s="51">
        <f t="shared" si="121"/>
        <v>0</v>
      </c>
      <c r="O338" s="52">
        <f t="shared" si="120"/>
        <v>0</v>
      </c>
      <c r="P338" s="53">
        <f t="shared" si="122"/>
        <v>0</v>
      </c>
      <c r="Q338" s="54">
        <f t="shared" si="124"/>
        <v>0</v>
      </c>
      <c r="R338" s="55">
        <f>IF(Q338&lt;=30,O338+P338,O338+O338*0.3)*IF(G338=1,0.4,IF(G338=2,0.75,IF(G338="1 (kas 4 m. 1 k. nerengiamos)",0.52,1)))*IF(D338="olimpinė",1,IF(M338="Ne",0.5,1))*IF(D338="olimpinė",1,IF(J338&lt;8,0,1))*E338*IF(D338="olimpinė",1,IF(K338&lt;16,0,1))*IF(I338&lt;=1,1,1/I338)*IF(OR(A21="Lietuvos lengvosios atletikos federacija",A21="Lietuvos šaudymo sporto sąjunga"),1.01,1)*IF(OR(A21="Lietuvos dviračių sporto federacija",A21="Lietuvos biatlono federacija",A21=" Lietuvos nacionalinė slidinėjimo asociacija"),1.03,1)*IF(OR(A21="Lietuvos baidarių ir kanojų irklavimo federacija",A21="Lietuvos buriuotojų sąjunga",A21="Lietuvos irklavimo federacija"),1.04,1)*IF(OR(A21="Lietuvos aeroklubas",A21="Lietuvos automobilių sporto federacija",A21="Lietuvos motociklų sporto federacija",A21="Lietuvos motorlaivių federacija",A21="Lietuvos žirginio sporto federacija"),1.09,1)</f>
        <v>0</v>
      </c>
    </row>
    <row r="339" spans="1:18" ht="15" customHeight="1">
      <c r="A339" s="49">
        <v>18</v>
      </c>
      <c r="B339" s="49" t="s">
        <v>172</v>
      </c>
      <c r="C339" s="50" t="s">
        <v>195</v>
      </c>
      <c r="D339" s="49" t="s">
        <v>104</v>
      </c>
      <c r="E339" s="49">
        <v>1</v>
      </c>
      <c r="F339" s="49" t="s">
        <v>102</v>
      </c>
      <c r="G339" s="49">
        <v>1</v>
      </c>
      <c r="H339" s="49" t="s">
        <v>103</v>
      </c>
      <c r="I339" s="49"/>
      <c r="J339" s="49">
        <v>25</v>
      </c>
      <c r="K339" s="49">
        <v>17</v>
      </c>
      <c r="L339" s="49">
        <v>18</v>
      </c>
      <c r="M339" s="49" t="s">
        <v>108</v>
      </c>
      <c r="N339" s="51">
        <f t="shared" si="121"/>
        <v>23.98</v>
      </c>
      <c r="O339" s="52">
        <f t="shared" si="120"/>
        <v>0</v>
      </c>
      <c r="P339" s="53">
        <f t="shared" si="122"/>
        <v>0</v>
      </c>
      <c r="Q339" s="54">
        <f t="shared" si="124"/>
        <v>0</v>
      </c>
      <c r="R339" s="55">
        <f>IF(Q339&lt;=30,O339+P339,O339+O339*0.3)*IF(G339=1,0.4,IF(G339=2,0.75,IF(G339="1 (kas 4 m. 1 k. nerengiamos)",0.52,1)))*IF(D339="olimpinė",1,IF(M339="Ne",0.5,1))*IF(D339="olimpinė",1,IF(J339&lt;8,0,1))*E339*IF(D339="olimpinė",1,IF(K339&lt;16,0,1))*IF(I339&lt;=1,1,1/I339)*IF(OR(A22="Lietuvos lengvosios atletikos federacija",A22="Lietuvos šaudymo sporto sąjunga"),1.01,1)*IF(OR(A22="Lietuvos dviračių sporto federacija",A22="Lietuvos biatlono federacija",A22=" Lietuvos nacionalinė slidinėjimo asociacija"),1.03,1)*IF(OR(A22="Lietuvos baidarių ir kanojų irklavimo federacija",A22="Lietuvos buriuotojų sąjunga",A22="Lietuvos irklavimo federacija"),1.04,1)*IF(OR(A22="Lietuvos aeroklubas",A22="Lietuvos automobilių sporto federacija",A22="Lietuvos motociklų sporto federacija",A22="Lietuvos motorlaivių federacija",A22="Lietuvos žirginio sporto federacija"),1.09,1)</f>
        <v>0</v>
      </c>
    </row>
    <row r="340" spans="1:18" ht="15" customHeight="1">
      <c r="A340" s="49">
        <v>19</v>
      </c>
      <c r="B340" s="49" t="s">
        <v>122</v>
      </c>
      <c r="C340" s="50" t="s">
        <v>193</v>
      </c>
      <c r="D340" s="49" t="s">
        <v>101</v>
      </c>
      <c r="E340" s="49">
        <v>1</v>
      </c>
      <c r="F340" s="49" t="s">
        <v>213</v>
      </c>
      <c r="G340" s="49">
        <v>1</v>
      </c>
      <c r="H340" s="49" t="s">
        <v>103</v>
      </c>
      <c r="I340" s="49"/>
      <c r="J340" s="49">
        <v>25</v>
      </c>
      <c r="K340" s="49">
        <v>17</v>
      </c>
      <c r="L340" s="49">
        <v>23</v>
      </c>
      <c r="M340" s="49" t="s">
        <v>108</v>
      </c>
      <c r="N340" s="51">
        <f t="shared" si="121"/>
        <v>0</v>
      </c>
      <c r="O340" s="52">
        <f t="shared" si="120"/>
        <v>0</v>
      </c>
      <c r="P340" s="53">
        <f t="shared" si="122"/>
        <v>0</v>
      </c>
      <c r="Q340" s="54">
        <f t="shared" si="124"/>
        <v>0</v>
      </c>
      <c r="R340" s="55">
        <f>IF(Q340&lt;=30,O340+P340,O340+O340*0.3)*IF(G340=1,0.4,IF(G340=2,0.75,IF(G340="1 (kas 4 m. 1 k. nerengiamos)",0.52,1)))*IF(D340="olimpinė",1,IF(M340="Ne",0.5,1))*IF(D340="olimpinė",1,IF(J340&lt;8,0,1))*E340*IF(D340="olimpinė",1,IF(K340&lt;16,0,1))*IF(I340&lt;=1,1,1/I340)*IF(OR(A319="Lietuvos lengvosios atletikos federacija",A319="Lietuvos šaudymo sporto sąjunga"),1.01,1)*IF(OR(A319="Lietuvos dviračių sporto federacija",A319="Lietuvos biatlono federacija",A319=" Lietuvos nacionalinė slidinėjimo asociacija"),1.03,1)*IF(OR(A319="Lietuvos baidarių ir kanojų irklavimo federacija",A319="Lietuvos buriuotojų sąjunga",A319="Lietuvos irklavimo federacija"),1.04,1)*IF(OR(A319="Lietuvos aeroklubas",A319="Lietuvos automobilių sporto federacija",A319="Lietuvos motociklų sporto federacija",A319="Lietuvos motorlaivių federacija",A319="Lietuvos žirginio sporto federacija"),1.09,1)</f>
        <v>0</v>
      </c>
    </row>
    <row r="341" spans="1:18" ht="15" customHeight="1">
      <c r="A341" s="49">
        <v>20</v>
      </c>
      <c r="B341" s="49" t="s">
        <v>122</v>
      </c>
      <c r="C341" s="50" t="s">
        <v>194</v>
      </c>
      <c r="D341" s="49" t="s">
        <v>101</v>
      </c>
      <c r="E341" s="49">
        <v>1</v>
      </c>
      <c r="F341" s="49" t="s">
        <v>213</v>
      </c>
      <c r="G341" s="49">
        <v>1</v>
      </c>
      <c r="H341" s="49" t="s">
        <v>103</v>
      </c>
      <c r="I341" s="49"/>
      <c r="J341" s="49">
        <v>25</v>
      </c>
      <c r="K341" s="49">
        <v>17</v>
      </c>
      <c r="L341" s="49">
        <v>21</v>
      </c>
      <c r="M341" s="49" t="s">
        <v>108</v>
      </c>
      <c r="N341" s="51">
        <f>(IF(F341="OŽ",IF(L341=1,612,IF(L341=2,473.76,IF(L341=3,380.16,IF(L341=4,201.6,IF(L341=5,187.2,IF(L341=6,172.8,IF(L341=7,165,IF(L341=8,160,0))))))))+IF(L341&lt;=8,0,IF(L341&lt;=16,153,IF(L341&lt;=24,120,IF(L341&lt;=32,89,IF(L341&lt;=48,58,0)))))-IF(L341&lt;=8,0,IF(L341&lt;=16,(L341-9)*3.06,IF(L341&lt;=24,(L341-17)*3.06,IF(L341&lt;=32,(L341-25)*3.06,IF(L341&lt;=48,(L341-33)*3.06,0))))),0)+IF(F341="PČ",IF(L341=1,449,IF(L341=2,314.6,IF(L341=3,238,IF(L341=4,172,IF(L341=5,159,IF(L341=6,145,IF(L341=7,132,IF(L341=8,119,0))))))))+IF(L341&lt;=8,0,IF(L341&lt;=16,88,IF(L341&lt;=24,55,IF(L341&lt;=32,22,0))))-IF(L341&lt;=8,0,IF(L341&lt;=16,(L341-9)*2.245,IF(L341&lt;=24,(L341-17)*2.245,IF(L341&lt;=32,(L341-25)*2.245,0)))),0)+IF(F341="PČneol",IF(L341=1,85,IF(L341=2,64.61,IF(L341=3,50.76,IF(L341=4,16.25,IF(L341=5,15,IF(L341=6,13.75,IF(L341=7,12.5,IF(L341=8,11.25,0))))))))+IF(L341&lt;=8,0,IF(L341&lt;=16,9,0))-IF(L341&lt;=8,0,IF(L341&lt;=16,(L341-9)*0.425,0)),0)+IF(F341="PŽ",IF(L341=1,85,IF(L341=2,59.5,IF(L341=3,45,IF(L341=4,32.5,IF(L341=5,30,IF(L341=6,27.5,IF(L341=7,25,IF(L341=8,22.5,0))))))))+IF(L341&lt;=8,0,IF(L341&lt;=16,19,IF(L341&lt;=24,13,IF(L341&lt;=32,8,0))))-IF(L341&lt;=8,0,IF(L341&lt;=16,(L341-9)*0.425,IF(L341&lt;=24,(L341-17)*0.425,IF(L341&lt;=32,(L341-25)*0.425,0)))),0)+IF(F341="EČ",IF(L341=1,204,IF(L341=2,156.24,IF(L341=3,123.84,IF(L341=4,72,IF(L341=5,66,IF(L341=6,60,IF(L341=7,54,IF(L341=8,48,0))))))))+IF(L341&lt;=8,0,IF(L341&lt;=16,40,IF(L341&lt;=24,25,0)))-IF(L341&lt;=8,0,IF(L341&lt;=16,(L341-9)*1.02,IF(L341&lt;=24,(L341-17)*1.02,0))),0)+IF(F341="EČneol",IF(L341=1,68,IF(L341=2,51.69,IF(L341=3,40.61,IF(L341=4,13,IF(L341=5,12,IF(L341=6,11,IF(L341=7,10,IF(L341=8,9,0)))))))))+IF(F341="EŽ",IF(L341=1,68,IF(L341=2,47.6,IF(L341=3,36,IF(L341=4,18,IF(L341=5,16.5,IF(L341=6,15,IF(L341=7,13.5,IF(L341=8,12,0))))))))+IF(L341&lt;=8,0,IF(L341&lt;=16,10,IF(L341&lt;=24,6,0)))-IF(L341&lt;=8,0,IF(L341&lt;=16,(L341-9)*0.34,IF(L341&lt;=24,(L341-17)*0.34,0))),0)+IF(F341="PT",IF(L341=1,68,IF(L341=2,52.08,IF(L341=3,41.28,IF(L341=4,24,IF(L341=5,22,IF(L341=6,20,IF(L341=7,18,IF(L341=8,16,0))))))))+IF(L341&lt;=8,0,IF(L341&lt;=16,13,IF(L341&lt;=24,9,IF(L341&lt;=32,4,0))))-IF(L341&lt;=8,0,IF(L341&lt;=16,(L341-9)*0.34,IF(L341&lt;=24,(L341-17)*0.34,IF(L341&lt;=32,(L341-25)*0.34,0)))),0)+IF(F341="JOŽ",IF(L341=1,85,IF(L341=2,59.5,IF(L341=3,45,IF(L341=4,32.5,IF(L341=5,30,IF(L341=6,27.5,IF(L341=7,25,IF(L341=8,22.5,0))))))))+IF(L341&lt;=8,0,IF(L341&lt;=16,19,IF(L341&lt;=24,13,0)))-IF(L341&lt;=8,0,IF(L341&lt;=16,(L341-9)*0.425,IF(L341&lt;=24,(L341-17)*0.425,0))),0)+IF(F341="JPČ",IF(L341=1,68,IF(L341=2,47.6,IF(L341=3,36,IF(L341=4,26,IF(L341=5,24,IF(L341=6,22,IF(L341=7,20,IF(L341=8,18,0))))))))+IF(L341&lt;=8,0,IF(L341&lt;=16,13,IF(L341&lt;=24,9,0)))-IF(L341&lt;=8,0,IF(L341&lt;=16,(L341-9)*0.34,IF(L341&lt;=24,(L341-17)*0.34,0))),0)+IF(F341="JEČ",IF(L341=1,34,IF(L341=2,26.04,IF(L341=3,20.6,IF(L341=4,12,IF(L341=5,11,IF(L341=6,10,IF(L341=7,9,IF(L341=8,8,0))))))))+IF(L341&lt;=8,0,IF(L341&lt;=16,6,0))-IF(L341&lt;=8,0,IF(L341&lt;=16,(L341-9)*0.17,0)),0)+IF(F341="JEOF",IF(L341=1,34,IF(L341=2,26.04,IF(L341=3,20.6,IF(L341=4,12,IF(L341=5,11,IF(L341=6,10,IF(L341=7,9,IF(L341=8,8,0))))))))+IF(L341&lt;=8,0,IF(L341&lt;=16,6,0))-IF(L341&lt;=8,0,IF(L341&lt;=16,(L341-9)*0.17,0)),0)+IF(F341="JnPČ",IF(L341=1,51,IF(L341=2,35.7,IF(L341=3,27,IF(L341=4,19.5,IF(L341=5,18,IF(L341=6,16.5,IF(L341=7,15,IF(L341=8,13.5,0))))))))+IF(L341&lt;=8,0,IF(L341&lt;=16,10,0))-IF(L341&lt;=8,0,IF(L341&lt;=16,(L341-9)*0.255,0)),0)+IF(F341="JnEČ",IF(L341=1,25.5,IF(L341=2,19.53,IF(L341=3,15.48,IF(L341=4,9,IF(L341=5,8.25,IF(L341=6,7.5,IF(L341=7,6.75,IF(L341=8,6,0))))))))+IF(L341&lt;=8,0,IF(L341&lt;=16,5,0))-IF(L341&lt;=8,0,IF(L341&lt;=16,(L341-9)*0.1275,0)),0)+IF(F341="JčPČ",IF(L341=1,21.25,IF(L341=2,14.5,IF(L341=3,11.5,IF(L341=4,7,IF(L341=5,6.5,IF(L341=6,6,IF(L341=7,5.5,IF(L341=8,5,0))))))))+IF(L341&lt;=8,0,IF(L341&lt;=16,4,0))-IF(L341&lt;=8,0,IF(L341&lt;=16,(L341-9)*0.10625,0)),0)+IF(F341="JčEČ",IF(L341=1,17,IF(L341=2,13.02,IF(L341=3,10.32,IF(L341=4,6,IF(L341=5,5.5,IF(L341=6,5,IF(L341=7,4.5,IF(L341=8,4,0))))))))+IF(L341&lt;=8,0,IF(L341&lt;=16,3,0))-IF(L341&lt;=8,0,IF(L341&lt;=16,(L341-9)*0.085,0)),0)+IF(F341="NEAK",IF(L341=1,11.48,IF(L341=2,8.79,IF(L341=3,6.97,IF(L341=4,4.05,IF(L341=5,3.71,IF(L341=6,3.38,IF(L341=7,3.04,IF(L341=8,2.7,0))))))))+IF(L341&lt;=8,0,IF(L341&lt;=16,2,IF(L341&lt;=24,1.3,0)))-IF(L341&lt;=8,0,IF(L341&lt;=16,(L341-9)*0.0574,IF(L341&lt;=24,(L341-17)*0.0574,0))),0))*IF(L341&lt;4,1,IF(OR(F341="PČ",F341="PŽ",F341="PT"),IF(J341&lt;32,J341/32,1),1))* IF(L341&lt;4,1,IF(OR(F341="EČ",F341="EŽ",F341="JOŽ",F341="JPČ",F341="NEAK"),IF(J341&lt;24,J341/24,1),1))*IF(L341&lt;4,1,IF(OR(F341="PČneol",F341="JEČ",F341="JEOF",F341="JnPČ",F341="JnEČ",F341="JčPČ",F341="JčEČ"),IF(J341&lt;16,J341/16,1),1))*IF(L341&lt;4,1,IF(F341="EČneol",IF(J341&lt;8,J341/8,1),1))</f>
        <v>0</v>
      </c>
      <c r="O341" s="52">
        <f t="shared" si="120"/>
        <v>0</v>
      </c>
      <c r="P341" s="53">
        <f t="shared" si="122"/>
        <v>0</v>
      </c>
      <c r="Q341" s="54">
        <f t="shared" si="124"/>
        <v>0</v>
      </c>
      <c r="R341" s="55">
        <f>IF(Q341&lt;=30,O341+P341,O341+O341*0.3)*IF(G341=1,0.4,IF(G341=2,0.75,IF(G341="1 (kas 4 m. 1 k. nerengiamos)",0.52,1)))*IF(D341="olimpinė",1,IF(M341="Ne",0.5,1))*IF(D341="olimpinė",1,IF(J341&lt;8,0,1))*E341*IF(D341="olimpinė",1,IF(K341&lt;16,0,1))*IF(I341&lt;=1,1,1/I341)*IF(OR(A320="Lietuvos lengvosios atletikos federacija",A320="Lietuvos šaudymo sporto sąjunga"),1.01,1)*IF(OR(A320="Lietuvos dviračių sporto federacija",A320="Lietuvos biatlono federacija",A320=" Lietuvos nacionalinė slidinėjimo asociacija"),1.03,1)*IF(OR(A320="Lietuvos baidarių ir kanojų irklavimo federacija",A320="Lietuvos buriuotojų sąjunga",A320="Lietuvos irklavimo federacija"),1.04,1)*IF(OR(A320="Lietuvos aeroklubas",A320="Lietuvos automobilių sporto federacija",A320="Lietuvos motociklų sporto federacija",A320="Lietuvos motorlaivių federacija",A320="Lietuvos žirginio sporto federacija"),1.09,1)</f>
        <v>0</v>
      </c>
    </row>
    <row r="342" spans="1:18" ht="15" customHeight="1">
      <c r="A342" s="49">
        <v>21</v>
      </c>
      <c r="B342" s="49" t="s">
        <v>122</v>
      </c>
      <c r="C342" s="50" t="s">
        <v>195</v>
      </c>
      <c r="D342" s="49" t="s">
        <v>104</v>
      </c>
      <c r="E342" s="49">
        <v>1</v>
      </c>
      <c r="F342" s="49" t="s">
        <v>102</v>
      </c>
      <c r="G342" s="49">
        <v>1</v>
      </c>
      <c r="H342" s="49" t="s">
        <v>103</v>
      </c>
      <c r="I342" s="49"/>
      <c r="J342" s="49">
        <v>25</v>
      </c>
      <c r="K342" s="49">
        <v>17</v>
      </c>
      <c r="L342" s="49">
        <v>21</v>
      </c>
      <c r="M342" s="49" t="s">
        <v>108</v>
      </c>
      <c r="N342" s="51">
        <f t="shared" ref="N342" si="126">(IF(F342="OŽ",IF(L342=1,612,IF(L342=2,473.76,IF(L342=3,380.16,IF(L342=4,201.6,IF(L342=5,187.2,IF(L342=6,172.8,IF(L342=7,165,IF(L342=8,160,0))))))))+IF(L342&lt;=8,0,IF(L342&lt;=16,153,IF(L342&lt;=24,120,IF(L342&lt;=32,89,IF(L342&lt;=48,58,0)))))-IF(L342&lt;=8,0,IF(L342&lt;=16,(L342-9)*3.06,IF(L342&lt;=24,(L342-17)*3.06,IF(L342&lt;=32,(L342-25)*3.06,IF(L342&lt;=48,(L342-33)*3.06,0))))),0)+IF(F342="PČ",IF(L342=1,449,IF(L342=2,314.6,IF(L342=3,238,IF(L342=4,172,IF(L342=5,159,IF(L342=6,145,IF(L342=7,132,IF(L342=8,119,0))))))))+IF(L342&lt;=8,0,IF(L342&lt;=16,88,IF(L342&lt;=24,55,IF(L342&lt;=32,22,0))))-IF(L342&lt;=8,0,IF(L342&lt;=16,(L342-9)*2.245,IF(L342&lt;=24,(L342-17)*2.245,IF(L342&lt;=32,(L342-25)*2.245,0)))),0)+IF(F342="PČneol",IF(L342=1,85,IF(L342=2,64.61,IF(L342=3,50.76,IF(L342=4,16.25,IF(L342=5,15,IF(L342=6,13.75,IF(L342=7,12.5,IF(L342=8,11.25,0))))))))+IF(L342&lt;=8,0,IF(L342&lt;=16,9,0))-IF(L342&lt;=8,0,IF(L342&lt;=16,(L342-9)*0.425,0)),0)+IF(F342="PŽ",IF(L342=1,85,IF(L342=2,59.5,IF(L342=3,45,IF(L342=4,32.5,IF(L342=5,30,IF(L342=6,27.5,IF(L342=7,25,IF(L342=8,22.5,0))))))))+IF(L342&lt;=8,0,IF(L342&lt;=16,19,IF(L342&lt;=24,13,IF(L342&lt;=32,8,0))))-IF(L342&lt;=8,0,IF(L342&lt;=16,(L342-9)*0.425,IF(L342&lt;=24,(L342-17)*0.425,IF(L342&lt;=32,(L342-25)*0.425,0)))),0)+IF(F342="EČ",IF(L342=1,204,IF(L342=2,156.24,IF(L342=3,123.84,IF(L342=4,72,IF(L342=5,66,IF(L342=6,60,IF(L342=7,54,IF(L342=8,48,0))))))))+IF(L342&lt;=8,0,IF(L342&lt;=16,40,IF(L342&lt;=24,25,0)))-IF(L342&lt;=8,0,IF(L342&lt;=16,(L342-9)*1.02,IF(L342&lt;=24,(L342-17)*1.02,0))),0)+IF(F342="EČneol",IF(L342=1,68,IF(L342=2,51.69,IF(L342=3,40.61,IF(L342=4,13,IF(L342=5,12,IF(L342=6,11,IF(L342=7,10,IF(L342=8,9,0)))))))))+IF(F342="EŽ",IF(L342=1,68,IF(L342=2,47.6,IF(L342=3,36,IF(L342=4,18,IF(L342=5,16.5,IF(L342=6,15,IF(L342=7,13.5,IF(L342=8,12,0))))))))+IF(L342&lt;=8,0,IF(L342&lt;=16,10,IF(L342&lt;=24,6,0)))-IF(L342&lt;=8,0,IF(L342&lt;=16,(L342-9)*0.34,IF(L342&lt;=24,(L342-17)*0.34,0))),0)+IF(F342="PT",IF(L342=1,68,IF(L342=2,52.08,IF(L342=3,41.28,IF(L342=4,24,IF(L342=5,22,IF(L342=6,20,IF(L342=7,18,IF(L342=8,16,0))))))))+IF(L342&lt;=8,0,IF(L342&lt;=16,13,IF(L342&lt;=24,9,IF(L342&lt;=32,4,0))))-IF(L342&lt;=8,0,IF(L342&lt;=16,(L342-9)*0.34,IF(L342&lt;=24,(L342-17)*0.34,IF(L342&lt;=32,(L342-25)*0.34,0)))),0)+IF(F342="JOŽ",IF(L342=1,85,IF(L342=2,59.5,IF(L342=3,45,IF(L342=4,32.5,IF(L342=5,30,IF(L342=6,27.5,IF(L342=7,25,IF(L342=8,22.5,0))))))))+IF(L342&lt;=8,0,IF(L342&lt;=16,19,IF(L342&lt;=24,13,0)))-IF(L342&lt;=8,0,IF(L342&lt;=16,(L342-9)*0.425,IF(L342&lt;=24,(L342-17)*0.425,0))),0)+IF(F342="JPČ",IF(L342=1,68,IF(L342=2,47.6,IF(L342=3,36,IF(L342=4,26,IF(L342=5,24,IF(L342=6,22,IF(L342=7,20,IF(L342=8,18,0))))))))+IF(L342&lt;=8,0,IF(L342&lt;=16,13,IF(L342&lt;=24,9,0)))-IF(L342&lt;=8,0,IF(L342&lt;=16,(L342-9)*0.34,IF(L342&lt;=24,(L342-17)*0.34,0))),0)+IF(F342="JEČ",IF(L342=1,34,IF(L342=2,26.04,IF(L342=3,20.6,IF(L342=4,12,IF(L342=5,11,IF(L342=6,10,IF(L342=7,9,IF(L342=8,8,0))))))))+IF(L342&lt;=8,0,IF(L342&lt;=16,6,0))-IF(L342&lt;=8,0,IF(L342&lt;=16,(L342-9)*0.17,0)),0)+IF(F342="JEOF",IF(L342=1,34,IF(L342=2,26.04,IF(L342=3,20.6,IF(L342=4,12,IF(L342=5,11,IF(L342=6,10,IF(L342=7,9,IF(L342=8,8,0))))))))+IF(L342&lt;=8,0,IF(L342&lt;=16,6,0))-IF(L342&lt;=8,0,IF(L342&lt;=16,(L342-9)*0.17,0)),0)+IF(F342="JnPČ",IF(L342=1,51,IF(L342=2,35.7,IF(L342=3,27,IF(L342=4,19.5,IF(L342=5,18,IF(L342=6,16.5,IF(L342=7,15,IF(L342=8,13.5,0))))))))+IF(L342&lt;=8,0,IF(L342&lt;=16,10,0))-IF(L342&lt;=8,0,IF(L342&lt;=16,(L342-9)*0.255,0)),0)+IF(F342="JnEČ",IF(L342=1,25.5,IF(L342=2,19.53,IF(L342=3,15.48,IF(L342=4,9,IF(L342=5,8.25,IF(L342=6,7.5,IF(L342=7,6.75,IF(L342=8,6,0))))))))+IF(L342&lt;=8,0,IF(L342&lt;=16,5,0))-IF(L342&lt;=8,0,IF(L342&lt;=16,(L342-9)*0.1275,0)),0)+IF(F342="JčPČ",IF(L342=1,21.25,IF(L342=2,14.5,IF(L342=3,11.5,IF(L342=4,7,IF(L342=5,6.5,IF(L342=6,6,IF(L342=7,5.5,IF(L342=8,5,0))))))))+IF(L342&lt;=8,0,IF(L342&lt;=16,4,0))-IF(L342&lt;=8,0,IF(L342&lt;=16,(L342-9)*0.10625,0)),0)+IF(F342="JčEČ",IF(L342=1,17,IF(L342=2,13.02,IF(L342=3,10.32,IF(L342=4,6,IF(L342=5,5.5,IF(L342=6,5,IF(L342=7,4.5,IF(L342=8,4,0))))))))+IF(L342&lt;=8,0,IF(L342&lt;=16,3,0))-IF(L342&lt;=8,0,IF(L342&lt;=16,(L342-9)*0.085,0)),0)+IF(F342="NEAK",IF(L342=1,11.48,IF(L342=2,8.79,IF(L342=3,6.97,IF(L342=4,4.05,IF(L342=5,3.71,IF(L342=6,3.38,IF(L342=7,3.04,IF(L342=8,2.7,0))))))))+IF(L342&lt;=8,0,IF(L342&lt;=16,2,IF(L342&lt;=24,1.3,0)))-IF(L342&lt;=8,0,IF(L342&lt;=16,(L342-9)*0.0574,IF(L342&lt;=24,(L342-17)*0.0574,0))),0))*IF(L342&lt;4,1,IF(OR(F342="PČ",F342="PŽ",F342="PT"),IF(J342&lt;32,J342/32,1),1))* IF(L342&lt;4,1,IF(OR(F342="EČ",F342="EŽ",F342="JOŽ",F342="JPČ",F342="NEAK"),IF(J342&lt;24,J342/24,1),1))*IF(L342&lt;4,1,IF(OR(F342="PČneol",F342="JEČ",F342="JEOF",F342="JnPČ",F342="JnEČ",F342="JčPČ",F342="JčEČ"),IF(J342&lt;16,J342/16,1),1))*IF(L342&lt;4,1,IF(F342="EČneol",IF(J342&lt;8,J342/8,1),1))</f>
        <v>20.92</v>
      </c>
      <c r="O342" s="52">
        <f t="shared" si="120"/>
        <v>0</v>
      </c>
      <c r="P342" s="53">
        <f t="shared" si="122"/>
        <v>0</v>
      </c>
      <c r="Q342" s="54">
        <f t="shared" si="124"/>
        <v>0</v>
      </c>
      <c r="R342" s="55">
        <f>IF(Q342&lt;=30,O342+P342,O342+O342*0.3)*IF(G342=1,0.4,IF(G342=2,0.75,IF(G342="1 (kas 4 m. 1 k. nerengiamos)",0.52,1)))*IF(D342="olimpinė",1,IF(M342="Ne",0.5,1))*IF(D342="olimpinė",1,IF(J342&lt;8,0,1))*E342*IF(D342="olimpinė",1,IF(K342&lt;16,0,1))*IF(I342&lt;=1,1,1/I342)*IF(OR(A321="Lietuvos lengvosios atletikos federacija",A321="Lietuvos šaudymo sporto sąjunga"),1.01,1)*IF(OR(A321="Lietuvos dviračių sporto federacija",A321="Lietuvos biatlono federacija",A321=" Lietuvos nacionalinė slidinėjimo asociacija"),1.03,1)*IF(OR(A321="Lietuvos baidarių ir kanojų irklavimo federacija",A321="Lietuvos buriuotojų sąjunga",A321="Lietuvos irklavimo federacija"),1.04,1)*IF(OR(A321="Lietuvos aeroklubas",A321="Lietuvos automobilių sporto federacija",A321="Lietuvos motociklų sporto federacija",A321="Lietuvos motorlaivių federacija",A321="Lietuvos žirginio sporto federacija"),1.09,1)</f>
        <v>0</v>
      </c>
    </row>
    <row r="343" spans="1:18" ht="15" customHeight="1">
      <c r="A343" s="102" t="s">
        <v>3</v>
      </c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4"/>
      <c r="R343" s="55">
        <f>SUM(R322:R342)</f>
        <v>89.451200000000014</v>
      </c>
    </row>
    <row r="344" spans="1:18" ht="15" customHeight="1">
      <c r="A344" s="105" t="s">
        <v>197</v>
      </c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48"/>
    </row>
    <row r="345" spans="1:18" ht="15" customHeight="1">
      <c r="A345" s="105" t="s">
        <v>1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48"/>
    </row>
    <row r="346" spans="1:18" ht="15" customHeight="1">
      <c r="A346" s="105" t="s">
        <v>198</v>
      </c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48"/>
    </row>
    <row r="347" spans="1:18" ht="15" customHeight="1">
      <c r="A347" s="49">
        <v>1</v>
      </c>
      <c r="B347" s="49" t="s">
        <v>148</v>
      </c>
      <c r="C347" s="50" t="s">
        <v>193</v>
      </c>
      <c r="D347" s="49" t="s">
        <v>101</v>
      </c>
      <c r="E347" s="49">
        <v>1</v>
      </c>
      <c r="F347" s="49" t="s">
        <v>199</v>
      </c>
      <c r="G347" s="49">
        <v>1</v>
      </c>
      <c r="H347" s="49" t="s">
        <v>103</v>
      </c>
      <c r="I347" s="49"/>
      <c r="J347" s="49">
        <v>21</v>
      </c>
      <c r="K347" s="49">
        <v>17</v>
      </c>
      <c r="L347" s="49">
        <v>17</v>
      </c>
      <c r="M347" s="49" t="s">
        <v>108</v>
      </c>
      <c r="N347" s="51">
        <f>(IF(F347="OŽ",IF(L347=1,612,IF(L347=2,473.76,IF(L347=3,380.16,IF(L347=4,201.6,IF(L347=5,187.2,IF(L347=6,172.8,IF(L347=7,165,IF(L347=8,160,0))))))))+IF(L347&lt;=8,0,IF(L347&lt;=16,153,IF(L347&lt;=24,120,IF(L347&lt;=32,89,IF(L347&lt;=48,58,0)))))-IF(L347&lt;=8,0,IF(L347&lt;=16,(L347-9)*3.06,IF(L347&lt;=24,(L347-17)*3.06,IF(L347&lt;=32,(L347-25)*3.06,IF(L347&lt;=48,(L347-33)*3.06,0))))),0)+IF(F347="PČ",IF(L347=1,449,IF(L347=2,314.6,IF(L347=3,238,IF(L347=4,172,IF(L347=5,159,IF(L347=6,145,IF(L347=7,132,IF(L347=8,119,0))))))))+IF(L347&lt;=8,0,IF(L347&lt;=16,88,IF(L347&lt;=24,55,IF(L347&lt;=32,22,0))))-IF(L347&lt;=8,0,IF(L347&lt;=16,(L347-9)*2.245,IF(L347&lt;=24,(L347-17)*2.245,IF(L347&lt;=32,(L347-25)*2.245,0)))),0)+IF(F347="PČneol",IF(L347=1,85,IF(L347=2,64.61,IF(L347=3,50.76,IF(L347=4,16.25,IF(L347=5,15,IF(L347=6,13.75,IF(L347=7,12.5,IF(L347=8,11.25,0))))))))+IF(L347&lt;=8,0,IF(L347&lt;=16,9,0))-IF(L347&lt;=8,0,IF(L347&lt;=16,(L347-9)*0.425,0)),0)+IF(F347="PŽ",IF(L347=1,85,IF(L347=2,59.5,IF(L347=3,45,IF(L347=4,32.5,IF(L347=5,30,IF(L347=6,27.5,IF(L347=7,25,IF(L347=8,22.5,0))))))))+IF(L347&lt;=8,0,IF(L347&lt;=16,19,IF(L347&lt;=24,13,IF(L347&lt;=32,8,0))))-IF(L347&lt;=8,0,IF(L347&lt;=16,(L347-9)*0.425,IF(L347&lt;=24,(L347-17)*0.425,IF(L347&lt;=32,(L347-25)*0.425,0)))),0)+IF(F347="EČ",IF(L347=1,204,IF(L347=2,156.24,IF(L347=3,123.84,IF(L347=4,72,IF(L347=5,66,IF(L347=6,60,IF(L347=7,54,IF(L347=8,48,0))))))))+IF(L347&lt;=8,0,IF(L347&lt;=16,40,IF(L347&lt;=24,25,0)))-IF(L347&lt;=8,0,IF(L347&lt;=16,(L347-9)*1.02,IF(L347&lt;=24,(L347-17)*1.02,0))),0)+IF(F347="EČneol",IF(L347=1,68,IF(L347=2,51.69,IF(L347=3,40.61,IF(L347=4,13,IF(L347=5,12,IF(L347=6,11,IF(L347=7,10,IF(L347=8,9,0)))))))))+IF(F347="EŽ",IF(L347=1,68,IF(L347=2,47.6,IF(L347=3,36,IF(L347=4,18,IF(L347=5,16.5,IF(L347=6,15,IF(L347=7,13.5,IF(L347=8,12,0))))))))+IF(L347&lt;=8,0,IF(L347&lt;=16,10,IF(L347&lt;=24,6,0)))-IF(L347&lt;=8,0,IF(L347&lt;=16,(L347-9)*0.34,IF(L347&lt;=24,(L347-17)*0.34,0))),0)+IF(F347="PT",IF(L347=1,68,IF(L347=2,52.08,IF(L347=3,41.28,IF(L347=4,24,IF(L347=5,22,IF(L347=6,20,IF(L347=7,18,IF(L347=8,16,0))))))))+IF(L347&lt;=8,0,IF(L347&lt;=16,13,IF(L347&lt;=24,9,IF(L347&lt;=32,4,0))))-IF(L347&lt;=8,0,IF(L347&lt;=16,(L347-9)*0.34,IF(L347&lt;=24,(L347-17)*0.34,IF(L347&lt;=32,(L347-25)*0.34,0)))),0)+IF(F347="JOŽ",IF(L347=1,85,IF(L347=2,59.5,IF(L347=3,45,IF(L347=4,32.5,IF(L347=5,30,IF(L347=6,27.5,IF(L347=7,25,IF(L347=8,22.5,0))))))))+IF(L347&lt;=8,0,IF(L347&lt;=16,19,IF(L347&lt;=24,13,0)))-IF(L347&lt;=8,0,IF(L347&lt;=16,(L347-9)*0.425,IF(L347&lt;=24,(L347-17)*0.425,0))),0)+IF(F347="JPČ",IF(L347=1,68,IF(L347=2,47.6,IF(L347=3,36,IF(L347=4,26,IF(L347=5,24,IF(L347=6,22,IF(L347=7,20,IF(L347=8,18,0))))))))+IF(L347&lt;=8,0,IF(L347&lt;=16,13,IF(L347&lt;=24,9,0)))-IF(L347&lt;=8,0,IF(L347&lt;=16,(L347-9)*0.34,IF(L347&lt;=24,(L347-17)*0.34,0))),0)+IF(F347="JEČ",IF(L347=1,34,IF(L347=2,26.04,IF(L347=3,20.6,IF(L347=4,12,IF(L347=5,11,IF(L347=6,10,IF(L347=7,9,IF(L347=8,8,0))))))))+IF(L347&lt;=8,0,IF(L347&lt;=16,6,0))-IF(L347&lt;=8,0,IF(L347&lt;=16,(L347-9)*0.17,0)),0)+IF(F347="JEOF",IF(L347=1,34,IF(L347=2,26.04,IF(L347=3,20.6,IF(L347=4,12,IF(L347=5,11,IF(L347=6,10,IF(L347=7,9,IF(L347=8,8,0))))))))+IF(L347&lt;=8,0,IF(L347&lt;=16,6,0))-IF(L347&lt;=8,0,IF(L347&lt;=16,(L347-9)*0.17,0)),0)+IF(F347="JnPČ",IF(L347=1,51,IF(L347=2,35.7,IF(L347=3,27,IF(L347=4,19.5,IF(L347=5,18,IF(L347=6,16.5,IF(L347=7,15,IF(L347=8,13.5,0))))))))+IF(L347&lt;=8,0,IF(L347&lt;=16,10,0))-IF(L347&lt;=8,0,IF(L347&lt;=16,(L347-9)*0.255,0)),0)+IF(F347="JnEČ",IF(L347=1,25.5,IF(L347=2,19.53,IF(L347=3,15.48,IF(L347=4,9,IF(L347=5,8.25,IF(L347=6,7.5,IF(L347=7,6.75,IF(L347=8,6,0))))))))+IF(L347&lt;=8,0,IF(L347&lt;=16,5,0))-IF(L347&lt;=8,0,IF(L347&lt;=16,(L347-9)*0.1275,0)),0)+IF(F347="JčPČ",IF(L347=1,21.25,IF(L347=2,14.5,IF(L347=3,11.5,IF(L347=4,7,IF(L347=5,6.5,IF(L347=6,6,IF(L347=7,5.5,IF(L347=8,5,0))))))))+IF(L347&lt;=8,0,IF(L347&lt;=16,4,0))-IF(L347&lt;=8,0,IF(L347&lt;=16,(L347-9)*0.10625,0)),0)+IF(F347="JčEČ",IF(L347=1,17,IF(L347=2,13.02,IF(L347=3,10.32,IF(L347=4,6,IF(L347=5,5.5,IF(L347=6,5,IF(L347=7,4.5,IF(L347=8,4,0))))))))+IF(L347&lt;=8,0,IF(L347&lt;=16,3,0))-IF(L347&lt;=8,0,IF(L347&lt;=16,(L347-9)*0.085,0)),0)+IF(F347="NEAK",IF(L347=1,11.48,IF(L347=2,8.79,IF(L347=3,6.97,IF(L347=4,4.05,IF(L347=5,3.71,IF(L347=6,3.38,IF(L347=7,3.04,IF(L347=8,2.7,0))))))))+IF(L347&lt;=8,0,IF(L347&lt;=16,2,IF(L347&lt;=24,1.3,0)))-IF(L347&lt;=8,0,IF(L347&lt;=16,(L347-9)*0.0574,IF(L347&lt;=24,(L347-17)*0.0574,0))),0))*IF(L347&lt;4,1,IF(OR(F347="PČ",F347="PŽ",F347="PT"),IF(J347&lt;32,J347/32,1),1))* IF(L347&lt;4,1,IF(OR(F347="EČ",F347="EŽ",F347="JOŽ",F347="JPČ",F347="NEAK"),IF(J347&lt;24,J347/24,1),1))*IF(L347&lt;4,1,IF(OR(F347="PČneol",F347="JEČ",F347="JEOF",F347="JnPČ",F347="JnEČ",F347="JčPČ",F347="JčEČ"),IF(J347&lt;16,J347/16,1),1))*IF(L347&lt;4,1,IF(F347="EČneol",IF(J347&lt;8,J347/8,1),1))</f>
        <v>0</v>
      </c>
      <c r="O347" s="52">
        <f t="shared" ref="O347:O356" si="127">IF(F347="OŽ",N347,IF(H347="Ne",IF(J347*0.3&lt;=J347-L347,N347,0),IF(J347*0.1&lt;=J347-L347,N347,0)))</f>
        <v>0</v>
      </c>
      <c r="P347" s="53">
        <f>IF(O347=0,0,IF(F347="OŽ",IF(L347&gt;47,0,IF(J347&gt;47,(48-L347)*1.836,((48-L347)-(48-J347))*1.836)),0)+IF(F347="PČ",IF(L347&gt;31,0,IF(J347&gt;31,(32-L347)*1.347,((32-L347)-(32-J347))*1.347)),0)+ IF(F347="PČneol",IF(L347&gt;15,0,IF(J347&gt;15,(16-L347)*0.255,((16-L347)-(16-J347))*0.255)),0)+IF(F347="PŽ",IF(L347&gt;31,0,IF(J347&gt;31,(32-L347)*0.255,((32-L347)-(32-J347))*0.255)),0)+IF(F347="EČ",IF(L347&gt;23,0,IF(J347&gt;23,(24-L347)*0.612,((24-L347)-(24-J347))*0.612)),0)+IF(F347="EČneol",IF(L347&gt;7,0,IF(J347&gt;7,(8-L347)*0.204,((8-L347)-(8-J347))*0.204)),0)+IF(F347="EŽ",IF(L347&gt;23,0,IF(J347&gt;23,(24-L347)*0.204,((24-L347)-(24-J347))*0.204)),0)+IF(F347="PT",IF(L347&gt;31,0,IF(J347&gt;31,(32-L347)*0.204,((32-L347)-(32-J347))*0.204)),0)+IF(F347="JOŽ",IF(L347&gt;23,0,IF(J347&gt;23,(24-L347)*0.255,((24-L347)-(24-J347))*0.255)),0)+IF(F347="JPČ",IF(L347&gt;23,0,IF(J347&gt;23,(24-L347)*0.204,((24-L347)-(24-J347))*0.204)),0)+IF(F347="JEČ",IF(L347&gt;15,0,IF(J347&gt;15,(16-L347)*0.102,((16-L347)-(16-J347))*0.102)),0)+IF(F347="JEOF",IF(L347&gt;15,0,IF(J347&gt;15,(16-L347)*0.102,((16-L347)-(16-J347))*0.102)),0)+IF(F347="JnPČ",IF(L347&gt;15,0,IF(J347&gt;15,(16-L347)*0.153,((16-L347)-(16-J347))*0.153)),0)+IF(F347="JnEČ",IF(L347&gt;15,0,IF(J347&gt;15,(16-L347)*0.0765,((16-L347)-(16-J347))*0.0765)),0)+IF(F347="JčPČ",IF(L347&gt;15,0,IF(J347&gt;15,(16-L347)*0.06375,((16-L347)-(16-J347))*0.06375)),0)+IF(F347="JčEČ",IF(L347&gt;15,0,IF(J347&gt;15,(16-L347)*0.051,((16-L347)-(16-J347))*0.051)),0)+IF(F347="NEAK",IF(L347&gt;23,0,IF(J347&gt;23,(24-L347)*0.03444,((24-L347)-(24-J347))*0.03444)),0))</f>
        <v>0</v>
      </c>
      <c r="Q347" s="54">
        <f>IF(ISERROR(P347*100/N347),0,(P347*100/N347))</f>
        <v>0</v>
      </c>
      <c r="R347" s="55">
        <f t="shared" ref="R347:R353" si="128">IF(Q347&lt;=30,O347+P347,O347+O347*0.3)*IF(G347=1,0.4,IF(G347=2,0.75,IF(G347="1 (kas 4 m. 1 k. nerengiamos)",0.52,1)))*IF(D347="olimpinė",1,IF(M347="Ne",0.5,1))*IF(D347="olimpinė",1,IF(J347&lt;8,0,1))*E347*IF(D347="olimpinė",1,IF(K347&lt;16,0,1))*IF(I347&lt;=1,1,1/I347)*IF(OR(A16="Lietuvos lengvosios atletikos federacija",A16="Lietuvos šaudymo sporto sąjunga"),1.01,1)*IF(OR(A16="Lietuvos dviračių sporto federacija",A16="Lietuvos biatlono federacija",A16=" Lietuvos nacionalinė slidinėjimo asociacija"),1.03,1)*IF(OR(A16="Lietuvos baidarių ir kanojų irklavimo federacija",A16="Lietuvos buriuotojų sąjunga",A16="Lietuvos irklavimo federacija"),1.04,1)*IF(OR(A16="Lietuvos aeroklubas",A16="Lietuvos automobilių sporto federacija",A16="Lietuvos motociklų sporto federacija",A16="Lietuvos motorlaivių federacija",A16="Lietuvos žirginio sporto federacija"),1.09,1)</f>
        <v>0</v>
      </c>
    </row>
    <row r="348" spans="1:18" ht="15" customHeight="1">
      <c r="A348" s="49">
        <v>2</v>
      </c>
      <c r="B348" s="49" t="s">
        <v>148</v>
      </c>
      <c r="C348" s="50" t="s">
        <v>194</v>
      </c>
      <c r="D348" s="49" t="s">
        <v>101</v>
      </c>
      <c r="E348" s="49">
        <v>1</v>
      </c>
      <c r="F348" s="49" t="s">
        <v>199</v>
      </c>
      <c r="G348" s="49">
        <v>1</v>
      </c>
      <c r="H348" s="49" t="s">
        <v>103</v>
      </c>
      <c r="I348" s="49"/>
      <c r="J348" s="49">
        <v>21</v>
      </c>
      <c r="K348" s="49">
        <v>17</v>
      </c>
      <c r="L348" s="49">
        <v>15</v>
      </c>
      <c r="M348" s="49" t="s">
        <v>108</v>
      </c>
      <c r="N348" s="51">
        <f t="shared" ref="N348:N354" si="129">(IF(F348="OŽ",IF(L348=1,612,IF(L348=2,473.76,IF(L348=3,380.16,IF(L348=4,201.6,IF(L348=5,187.2,IF(L348=6,172.8,IF(L348=7,165,IF(L348=8,160,0))))))))+IF(L348&lt;=8,0,IF(L348&lt;=16,153,IF(L348&lt;=24,120,IF(L348&lt;=32,89,IF(L348&lt;=48,58,0)))))-IF(L348&lt;=8,0,IF(L348&lt;=16,(L348-9)*3.06,IF(L348&lt;=24,(L348-17)*3.06,IF(L348&lt;=32,(L348-25)*3.06,IF(L348&lt;=48,(L348-33)*3.06,0))))),0)+IF(F348="PČ",IF(L348=1,449,IF(L348=2,314.6,IF(L348=3,238,IF(L348=4,172,IF(L348=5,159,IF(L348=6,145,IF(L348=7,132,IF(L348=8,119,0))))))))+IF(L348&lt;=8,0,IF(L348&lt;=16,88,IF(L348&lt;=24,55,IF(L348&lt;=32,22,0))))-IF(L348&lt;=8,0,IF(L348&lt;=16,(L348-9)*2.245,IF(L348&lt;=24,(L348-17)*2.245,IF(L348&lt;=32,(L348-25)*2.245,0)))),0)+IF(F348="PČneol",IF(L348=1,85,IF(L348=2,64.61,IF(L348=3,50.76,IF(L348=4,16.25,IF(L348=5,15,IF(L348=6,13.75,IF(L348=7,12.5,IF(L348=8,11.25,0))))))))+IF(L348&lt;=8,0,IF(L348&lt;=16,9,0))-IF(L348&lt;=8,0,IF(L348&lt;=16,(L348-9)*0.425,0)),0)+IF(F348="PŽ",IF(L348=1,85,IF(L348=2,59.5,IF(L348=3,45,IF(L348=4,32.5,IF(L348=5,30,IF(L348=6,27.5,IF(L348=7,25,IF(L348=8,22.5,0))))))))+IF(L348&lt;=8,0,IF(L348&lt;=16,19,IF(L348&lt;=24,13,IF(L348&lt;=32,8,0))))-IF(L348&lt;=8,0,IF(L348&lt;=16,(L348-9)*0.425,IF(L348&lt;=24,(L348-17)*0.425,IF(L348&lt;=32,(L348-25)*0.425,0)))),0)+IF(F348="EČ",IF(L348=1,204,IF(L348=2,156.24,IF(L348=3,123.84,IF(L348=4,72,IF(L348=5,66,IF(L348=6,60,IF(L348=7,54,IF(L348=8,48,0))))))))+IF(L348&lt;=8,0,IF(L348&lt;=16,40,IF(L348&lt;=24,25,0)))-IF(L348&lt;=8,0,IF(L348&lt;=16,(L348-9)*1.02,IF(L348&lt;=24,(L348-17)*1.02,0))),0)+IF(F348="EČneol",IF(L348=1,68,IF(L348=2,51.69,IF(L348=3,40.61,IF(L348=4,13,IF(L348=5,12,IF(L348=6,11,IF(L348=7,10,IF(L348=8,9,0)))))))))+IF(F348="EŽ",IF(L348=1,68,IF(L348=2,47.6,IF(L348=3,36,IF(L348=4,18,IF(L348=5,16.5,IF(L348=6,15,IF(L348=7,13.5,IF(L348=8,12,0))))))))+IF(L348&lt;=8,0,IF(L348&lt;=16,10,IF(L348&lt;=24,6,0)))-IF(L348&lt;=8,0,IF(L348&lt;=16,(L348-9)*0.34,IF(L348&lt;=24,(L348-17)*0.34,0))),0)+IF(F348="PT",IF(L348=1,68,IF(L348=2,52.08,IF(L348=3,41.28,IF(L348=4,24,IF(L348=5,22,IF(L348=6,20,IF(L348=7,18,IF(L348=8,16,0))))))))+IF(L348&lt;=8,0,IF(L348&lt;=16,13,IF(L348&lt;=24,9,IF(L348&lt;=32,4,0))))-IF(L348&lt;=8,0,IF(L348&lt;=16,(L348-9)*0.34,IF(L348&lt;=24,(L348-17)*0.34,IF(L348&lt;=32,(L348-25)*0.34,0)))),0)+IF(F348="JOŽ",IF(L348=1,85,IF(L348=2,59.5,IF(L348=3,45,IF(L348=4,32.5,IF(L348=5,30,IF(L348=6,27.5,IF(L348=7,25,IF(L348=8,22.5,0))))))))+IF(L348&lt;=8,0,IF(L348&lt;=16,19,IF(L348&lt;=24,13,0)))-IF(L348&lt;=8,0,IF(L348&lt;=16,(L348-9)*0.425,IF(L348&lt;=24,(L348-17)*0.425,0))),0)+IF(F348="JPČ",IF(L348=1,68,IF(L348=2,47.6,IF(L348=3,36,IF(L348=4,26,IF(L348=5,24,IF(L348=6,22,IF(L348=7,20,IF(L348=8,18,0))))))))+IF(L348&lt;=8,0,IF(L348&lt;=16,13,IF(L348&lt;=24,9,0)))-IF(L348&lt;=8,0,IF(L348&lt;=16,(L348-9)*0.34,IF(L348&lt;=24,(L348-17)*0.34,0))),0)+IF(F348="JEČ",IF(L348=1,34,IF(L348=2,26.04,IF(L348=3,20.6,IF(L348=4,12,IF(L348=5,11,IF(L348=6,10,IF(L348=7,9,IF(L348=8,8,0))))))))+IF(L348&lt;=8,0,IF(L348&lt;=16,6,0))-IF(L348&lt;=8,0,IF(L348&lt;=16,(L348-9)*0.17,0)),0)+IF(F348="JEOF",IF(L348=1,34,IF(L348=2,26.04,IF(L348=3,20.6,IF(L348=4,12,IF(L348=5,11,IF(L348=6,10,IF(L348=7,9,IF(L348=8,8,0))))))))+IF(L348&lt;=8,0,IF(L348&lt;=16,6,0))-IF(L348&lt;=8,0,IF(L348&lt;=16,(L348-9)*0.17,0)),0)+IF(F348="JnPČ",IF(L348=1,51,IF(L348=2,35.7,IF(L348=3,27,IF(L348=4,19.5,IF(L348=5,18,IF(L348=6,16.5,IF(L348=7,15,IF(L348=8,13.5,0))))))))+IF(L348&lt;=8,0,IF(L348&lt;=16,10,0))-IF(L348&lt;=8,0,IF(L348&lt;=16,(L348-9)*0.255,0)),0)+IF(F348="JnEČ",IF(L348=1,25.5,IF(L348=2,19.53,IF(L348=3,15.48,IF(L348=4,9,IF(L348=5,8.25,IF(L348=6,7.5,IF(L348=7,6.75,IF(L348=8,6,0))))))))+IF(L348&lt;=8,0,IF(L348&lt;=16,5,0))-IF(L348&lt;=8,0,IF(L348&lt;=16,(L348-9)*0.1275,0)),0)+IF(F348="JčPČ",IF(L348=1,21.25,IF(L348=2,14.5,IF(L348=3,11.5,IF(L348=4,7,IF(L348=5,6.5,IF(L348=6,6,IF(L348=7,5.5,IF(L348=8,5,0))))))))+IF(L348&lt;=8,0,IF(L348&lt;=16,4,0))-IF(L348&lt;=8,0,IF(L348&lt;=16,(L348-9)*0.10625,0)),0)+IF(F348="JčEČ",IF(L348=1,17,IF(L348=2,13.02,IF(L348=3,10.32,IF(L348=4,6,IF(L348=5,5.5,IF(L348=6,5,IF(L348=7,4.5,IF(L348=8,4,0))))))))+IF(L348&lt;=8,0,IF(L348&lt;=16,3,0))-IF(L348&lt;=8,0,IF(L348&lt;=16,(L348-9)*0.085,0)),0)+IF(F348="NEAK",IF(L348=1,11.48,IF(L348=2,8.79,IF(L348=3,6.97,IF(L348=4,4.05,IF(L348=5,3.71,IF(L348=6,3.38,IF(L348=7,3.04,IF(L348=8,2.7,0))))))))+IF(L348&lt;=8,0,IF(L348&lt;=16,2,IF(L348&lt;=24,1.3,0)))-IF(L348&lt;=8,0,IF(L348&lt;=16,(L348-9)*0.0574,IF(L348&lt;=24,(L348-17)*0.0574,0))),0))*IF(L348&lt;4,1,IF(OR(F348="PČ",F348="PŽ",F348="PT"),IF(J348&lt;32,J348/32,1),1))* IF(L348&lt;4,1,IF(OR(F348="EČ",F348="EŽ",F348="JOŽ",F348="JPČ",F348="NEAK"),IF(J348&lt;24,J348/24,1),1))*IF(L348&lt;4,1,IF(OR(F348="PČneol",F348="JEČ",F348="JEOF",F348="JnPČ",F348="JnEČ",F348="JčPČ",F348="JčEČ"),IF(J348&lt;16,J348/16,1),1))*IF(L348&lt;4,1,IF(F348="EČneol",IF(J348&lt;8,J348/8,1),1))</f>
        <v>8.4700000000000006</v>
      </c>
      <c r="O348" s="52">
        <f t="shared" si="127"/>
        <v>0</v>
      </c>
      <c r="P348" s="53">
        <f t="shared" ref="P348:P356" si="130">IF(O348=0,0,IF(F348="OŽ",IF(L348&gt;47,0,IF(J348&gt;47,(48-L348)*1.836,((48-L348)-(48-J348))*1.836)),0)+IF(F348="PČ",IF(L348&gt;31,0,IF(J348&gt;31,(32-L348)*1.347,((32-L348)-(32-J348))*1.347)),0)+ IF(F348="PČneol",IF(L348&gt;15,0,IF(J348&gt;15,(16-L348)*0.255,((16-L348)-(16-J348))*0.255)),0)+IF(F348="PŽ",IF(L348&gt;31,0,IF(J348&gt;31,(32-L348)*0.255,((32-L348)-(32-J348))*0.255)),0)+IF(F348="EČ",IF(L348&gt;23,0,IF(J348&gt;23,(24-L348)*0.612,((24-L348)-(24-J348))*0.612)),0)+IF(F348="EČneol",IF(L348&gt;7,0,IF(J348&gt;7,(8-L348)*0.204,((8-L348)-(8-J348))*0.204)),0)+IF(F348="EŽ",IF(L348&gt;23,0,IF(J348&gt;23,(24-L348)*0.204,((24-L348)-(24-J348))*0.204)),0)+IF(F348="PT",IF(L348&gt;31,0,IF(J348&gt;31,(32-L348)*0.204,((32-L348)-(32-J348))*0.204)),0)+IF(F348="JOŽ",IF(L348&gt;23,0,IF(J348&gt;23,(24-L348)*0.255,((24-L348)-(24-J348))*0.255)),0)+IF(F348="JPČ",IF(L348&gt;23,0,IF(J348&gt;23,(24-L348)*0.204,((24-L348)-(24-J348))*0.204)),0)+IF(F348="JEČ",IF(L348&gt;15,0,IF(J348&gt;15,(16-L348)*0.102,((16-L348)-(16-J348))*0.102)),0)+IF(F348="JEOF",IF(L348&gt;15,0,IF(J348&gt;15,(16-L348)*0.102,((16-L348)-(16-J348))*0.102)),0)+IF(F348="JnPČ",IF(L348&gt;15,0,IF(J348&gt;15,(16-L348)*0.153,((16-L348)-(16-J348))*0.153)),0)+IF(F348="JnEČ",IF(L348&gt;15,0,IF(J348&gt;15,(16-L348)*0.0765,((16-L348)-(16-J348))*0.0765)),0)+IF(F348="JčPČ",IF(L348&gt;15,0,IF(J348&gt;15,(16-L348)*0.06375,((16-L348)-(16-J348))*0.06375)),0)+IF(F348="JčEČ",IF(L348&gt;15,0,IF(J348&gt;15,(16-L348)*0.051,((16-L348)-(16-J348))*0.051)),0)+IF(F348="NEAK",IF(L348&gt;23,0,IF(J348&gt;23,(24-L348)*0.03444,((24-L348)-(24-J348))*0.03444)),0))</f>
        <v>0</v>
      </c>
      <c r="Q348" s="54">
        <f t="shared" ref="Q348" si="131">IF(ISERROR(P348*100/N348),0,(P348*100/N348))</f>
        <v>0</v>
      </c>
      <c r="R348" s="55">
        <f t="shared" si="128"/>
        <v>0</v>
      </c>
    </row>
    <row r="349" spans="1:18" ht="15" customHeight="1">
      <c r="A349" s="49">
        <v>3</v>
      </c>
      <c r="B349" s="49" t="s">
        <v>148</v>
      </c>
      <c r="C349" s="50" t="s">
        <v>195</v>
      </c>
      <c r="D349" s="49" t="s">
        <v>104</v>
      </c>
      <c r="E349" s="49">
        <v>1</v>
      </c>
      <c r="F349" s="49" t="s">
        <v>199</v>
      </c>
      <c r="G349" s="49">
        <v>1</v>
      </c>
      <c r="H349" s="49" t="s">
        <v>103</v>
      </c>
      <c r="I349" s="49"/>
      <c r="J349" s="49">
        <v>21</v>
      </c>
      <c r="K349" s="49">
        <v>17</v>
      </c>
      <c r="L349" s="49">
        <v>14</v>
      </c>
      <c r="M349" s="49" t="s">
        <v>108</v>
      </c>
      <c r="N349" s="51">
        <f t="shared" si="129"/>
        <v>8.7249999999999996</v>
      </c>
      <c r="O349" s="52">
        <f t="shared" si="127"/>
        <v>8.7249999999999996</v>
      </c>
      <c r="P349" s="53">
        <f t="shared" si="130"/>
        <v>0.30599999999999999</v>
      </c>
      <c r="Q349" s="54">
        <f>IF(ISERROR(P349*100/N349),0,(P349*100/N349))</f>
        <v>3.5071633237822351</v>
      </c>
      <c r="R349" s="55">
        <f t="shared" si="128"/>
        <v>3.6123999999999996</v>
      </c>
    </row>
    <row r="350" spans="1:18" ht="15" hidden="1" customHeight="1">
      <c r="A350" s="49">
        <v>4</v>
      </c>
      <c r="B350" s="49"/>
      <c r="C350" s="50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51">
        <f t="shared" si="129"/>
        <v>0</v>
      </c>
      <c r="O350" s="52">
        <f t="shared" si="127"/>
        <v>0</v>
      </c>
      <c r="P350" s="53">
        <f t="shared" si="130"/>
        <v>0</v>
      </c>
      <c r="Q350" s="54">
        <f t="shared" ref="Q350:Q356" si="132">IF(ISERROR(P350*100/N350),0,(P350*100/N350))</f>
        <v>0</v>
      </c>
      <c r="R350" s="55">
        <f t="shared" si="128"/>
        <v>0</v>
      </c>
    </row>
    <row r="351" spans="1:18" ht="15" hidden="1" customHeight="1">
      <c r="A351" s="49">
        <v>5</v>
      </c>
      <c r="B351" s="49"/>
      <c r="C351" s="50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51">
        <f t="shared" si="129"/>
        <v>0</v>
      </c>
      <c r="O351" s="52">
        <f t="shared" si="127"/>
        <v>0</v>
      </c>
      <c r="P351" s="53">
        <f t="shared" si="130"/>
        <v>0</v>
      </c>
      <c r="Q351" s="54">
        <f t="shared" si="132"/>
        <v>0</v>
      </c>
      <c r="R351" s="55">
        <f t="shared" si="128"/>
        <v>0</v>
      </c>
    </row>
    <row r="352" spans="1:18" ht="15" hidden="1" customHeight="1">
      <c r="A352" s="49">
        <v>6</v>
      </c>
      <c r="B352" s="49"/>
      <c r="C352" s="50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51">
        <f t="shared" si="129"/>
        <v>0</v>
      </c>
      <c r="O352" s="52">
        <f t="shared" si="127"/>
        <v>0</v>
      </c>
      <c r="P352" s="53">
        <f t="shared" si="130"/>
        <v>0</v>
      </c>
      <c r="Q352" s="54">
        <f t="shared" si="132"/>
        <v>0</v>
      </c>
      <c r="R352" s="55">
        <f t="shared" si="128"/>
        <v>0</v>
      </c>
    </row>
    <row r="353" spans="1:18" ht="15" hidden="1" customHeight="1">
      <c r="A353" s="49">
        <v>7</v>
      </c>
      <c r="B353" s="49"/>
      <c r="C353" s="50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51">
        <f t="shared" si="129"/>
        <v>0</v>
      </c>
      <c r="O353" s="52">
        <f t="shared" si="127"/>
        <v>0</v>
      </c>
      <c r="P353" s="53">
        <f t="shared" si="130"/>
        <v>0</v>
      </c>
      <c r="Q353" s="54">
        <f t="shared" si="132"/>
        <v>0</v>
      </c>
      <c r="R353" s="55">
        <f t="shared" si="128"/>
        <v>0</v>
      </c>
    </row>
    <row r="354" spans="1:18" ht="15" hidden="1" customHeight="1">
      <c r="A354" s="49">
        <v>8</v>
      </c>
      <c r="B354" s="49"/>
      <c r="C354" s="50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51">
        <f t="shared" si="129"/>
        <v>0</v>
      </c>
      <c r="O354" s="52">
        <f t="shared" si="127"/>
        <v>0</v>
      </c>
      <c r="P354" s="53">
        <f t="shared" si="130"/>
        <v>0</v>
      </c>
      <c r="Q354" s="54">
        <f t="shared" si="132"/>
        <v>0</v>
      </c>
      <c r="R354" s="55">
        <f t="shared" ref="R354:R356" si="133">IF(Q354&lt;=30,O354+P354,O354+O354*0.3)*IF(G354=1,0.4,IF(G354=2,0.75,IF(G354="1 (kas 4 m. 1 k. nerengiamos)",0.52,1)))*IF(D354="olimpinė",1,IF(M354="Ne",0.5,1))*IF(D354="olimpinė",1,IF(J354&lt;8,0,1))*E354*IF(D354="olimpinė",1,IF(K354&lt;16,0,1))*IF(I354&lt;=1,1,1/I354)*IF(OR(A344="Lietuvos lengvosios atletikos federacija",A344="Lietuvos šaudymo sporto sąjunga"),1.01,1)*IF(OR(A344="Lietuvos dviračių sporto federacija",A344="Lietuvos biatlono federacija",A344=" Lietuvos nacionalinė slidinėjimo asociacija"),1.03,1)*IF(OR(A344="Lietuvos baidarių ir kanojų irklavimo federacija",A344="Lietuvos buriuotojų sąjunga",A344="Lietuvos irklavimo federacija"),1.04,1)*IF(OR(A344="Lietuvos aeroklubas",A344="Lietuvos automobilių sporto federacija",A344="Lietuvos motociklų sporto federacija",A344="Lietuvos motorlaivių federacija",A344="Lietuvos žirginio sporto federacija"),1.09,1)</f>
        <v>0</v>
      </c>
    </row>
    <row r="355" spans="1:18" ht="15" hidden="1" customHeight="1">
      <c r="A355" s="49">
        <v>9</v>
      </c>
      <c r="B355" s="49"/>
      <c r="C355" s="50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51">
        <f>(IF(F355="OŽ",IF(L355=1,612,IF(L355=2,473.76,IF(L355=3,380.16,IF(L355=4,201.6,IF(L355=5,187.2,IF(L355=6,172.8,IF(L355=7,165,IF(L355=8,160,0))))))))+IF(L355&lt;=8,0,IF(L355&lt;=16,153,IF(L355&lt;=24,120,IF(L355&lt;=32,89,IF(L355&lt;=48,58,0)))))-IF(L355&lt;=8,0,IF(L355&lt;=16,(L355-9)*3.06,IF(L355&lt;=24,(L355-17)*3.06,IF(L355&lt;=32,(L355-25)*3.06,IF(L355&lt;=48,(L355-33)*3.06,0))))),0)+IF(F355="PČ",IF(L355=1,449,IF(L355=2,314.6,IF(L355=3,238,IF(L355=4,172,IF(L355=5,159,IF(L355=6,145,IF(L355=7,132,IF(L355=8,119,0))))))))+IF(L355&lt;=8,0,IF(L355&lt;=16,88,IF(L355&lt;=24,55,IF(L355&lt;=32,22,0))))-IF(L355&lt;=8,0,IF(L355&lt;=16,(L355-9)*2.245,IF(L355&lt;=24,(L355-17)*2.245,IF(L355&lt;=32,(L355-25)*2.245,0)))),0)+IF(F355="PČneol",IF(L355=1,85,IF(L355=2,64.61,IF(L355=3,50.76,IF(L355=4,16.25,IF(L355=5,15,IF(L355=6,13.75,IF(L355=7,12.5,IF(L355=8,11.25,0))))))))+IF(L355&lt;=8,0,IF(L355&lt;=16,9,0))-IF(L355&lt;=8,0,IF(L355&lt;=16,(L355-9)*0.425,0)),0)+IF(F355="PŽ",IF(L355=1,85,IF(L355=2,59.5,IF(L355=3,45,IF(L355=4,32.5,IF(L355=5,30,IF(L355=6,27.5,IF(L355=7,25,IF(L355=8,22.5,0))))))))+IF(L355&lt;=8,0,IF(L355&lt;=16,19,IF(L355&lt;=24,13,IF(L355&lt;=32,8,0))))-IF(L355&lt;=8,0,IF(L355&lt;=16,(L355-9)*0.425,IF(L355&lt;=24,(L355-17)*0.425,IF(L355&lt;=32,(L355-25)*0.425,0)))),0)+IF(F355="EČ",IF(L355=1,204,IF(L355=2,156.24,IF(L355=3,123.84,IF(L355=4,72,IF(L355=5,66,IF(L355=6,60,IF(L355=7,54,IF(L355=8,48,0))))))))+IF(L355&lt;=8,0,IF(L355&lt;=16,40,IF(L355&lt;=24,25,0)))-IF(L355&lt;=8,0,IF(L355&lt;=16,(L355-9)*1.02,IF(L355&lt;=24,(L355-17)*1.02,0))),0)+IF(F355="EČneol",IF(L355=1,68,IF(L355=2,51.69,IF(L355=3,40.61,IF(L355=4,13,IF(L355=5,12,IF(L355=6,11,IF(L355=7,10,IF(L355=8,9,0)))))))))+IF(F355="EŽ",IF(L355=1,68,IF(L355=2,47.6,IF(L355=3,36,IF(L355=4,18,IF(L355=5,16.5,IF(L355=6,15,IF(L355=7,13.5,IF(L355=8,12,0))))))))+IF(L355&lt;=8,0,IF(L355&lt;=16,10,IF(L355&lt;=24,6,0)))-IF(L355&lt;=8,0,IF(L355&lt;=16,(L355-9)*0.34,IF(L355&lt;=24,(L355-17)*0.34,0))),0)+IF(F355="PT",IF(L355=1,68,IF(L355=2,52.08,IF(L355=3,41.28,IF(L355=4,24,IF(L355=5,22,IF(L355=6,20,IF(L355=7,18,IF(L355=8,16,0))))))))+IF(L355&lt;=8,0,IF(L355&lt;=16,13,IF(L355&lt;=24,9,IF(L355&lt;=32,4,0))))-IF(L355&lt;=8,0,IF(L355&lt;=16,(L355-9)*0.34,IF(L355&lt;=24,(L355-17)*0.34,IF(L355&lt;=32,(L355-25)*0.34,0)))),0)+IF(F355="JOŽ",IF(L355=1,85,IF(L355=2,59.5,IF(L355=3,45,IF(L355=4,32.5,IF(L355=5,30,IF(L355=6,27.5,IF(L355=7,25,IF(L355=8,22.5,0))))))))+IF(L355&lt;=8,0,IF(L355&lt;=16,19,IF(L355&lt;=24,13,0)))-IF(L355&lt;=8,0,IF(L355&lt;=16,(L355-9)*0.425,IF(L355&lt;=24,(L355-17)*0.425,0))),0)+IF(F355="JPČ",IF(L355=1,68,IF(L355=2,47.6,IF(L355=3,36,IF(L355=4,26,IF(L355=5,24,IF(L355=6,22,IF(L355=7,20,IF(L355=8,18,0))))))))+IF(L355&lt;=8,0,IF(L355&lt;=16,13,IF(L355&lt;=24,9,0)))-IF(L355&lt;=8,0,IF(L355&lt;=16,(L355-9)*0.34,IF(L355&lt;=24,(L355-17)*0.34,0))),0)+IF(F355="JEČ",IF(L355=1,34,IF(L355=2,26.04,IF(L355=3,20.6,IF(L355=4,12,IF(L355=5,11,IF(L355=6,10,IF(L355=7,9,IF(L355=8,8,0))))))))+IF(L355&lt;=8,0,IF(L355&lt;=16,6,0))-IF(L355&lt;=8,0,IF(L355&lt;=16,(L355-9)*0.17,0)),0)+IF(F355="JEOF",IF(L355=1,34,IF(L355=2,26.04,IF(L355=3,20.6,IF(L355=4,12,IF(L355=5,11,IF(L355=6,10,IF(L355=7,9,IF(L355=8,8,0))))))))+IF(L355&lt;=8,0,IF(L355&lt;=16,6,0))-IF(L355&lt;=8,0,IF(L355&lt;=16,(L355-9)*0.17,0)),0)+IF(F355="JnPČ",IF(L355=1,51,IF(L355=2,35.7,IF(L355=3,27,IF(L355=4,19.5,IF(L355=5,18,IF(L355=6,16.5,IF(L355=7,15,IF(L355=8,13.5,0))))))))+IF(L355&lt;=8,0,IF(L355&lt;=16,10,0))-IF(L355&lt;=8,0,IF(L355&lt;=16,(L355-9)*0.255,0)),0)+IF(F355="JnEČ",IF(L355=1,25.5,IF(L355=2,19.53,IF(L355=3,15.48,IF(L355=4,9,IF(L355=5,8.25,IF(L355=6,7.5,IF(L355=7,6.75,IF(L355=8,6,0))))))))+IF(L355&lt;=8,0,IF(L355&lt;=16,5,0))-IF(L355&lt;=8,0,IF(L355&lt;=16,(L355-9)*0.1275,0)),0)+IF(F355="JčPČ",IF(L355=1,21.25,IF(L355=2,14.5,IF(L355=3,11.5,IF(L355=4,7,IF(L355=5,6.5,IF(L355=6,6,IF(L355=7,5.5,IF(L355=8,5,0))))))))+IF(L355&lt;=8,0,IF(L355&lt;=16,4,0))-IF(L355&lt;=8,0,IF(L355&lt;=16,(L355-9)*0.10625,0)),0)+IF(F355="JčEČ",IF(L355=1,17,IF(L355=2,13.02,IF(L355=3,10.32,IF(L355=4,6,IF(L355=5,5.5,IF(L355=6,5,IF(L355=7,4.5,IF(L355=8,4,0))))))))+IF(L355&lt;=8,0,IF(L355&lt;=16,3,0))-IF(L355&lt;=8,0,IF(L355&lt;=16,(L355-9)*0.085,0)),0)+IF(F355="NEAK",IF(L355=1,11.48,IF(L355=2,8.79,IF(L355=3,6.97,IF(L355=4,4.05,IF(L355=5,3.71,IF(L355=6,3.38,IF(L355=7,3.04,IF(L355=8,2.7,0))))))))+IF(L355&lt;=8,0,IF(L355&lt;=16,2,IF(L355&lt;=24,1.3,0)))-IF(L355&lt;=8,0,IF(L355&lt;=16,(L355-9)*0.0574,IF(L355&lt;=24,(L355-17)*0.0574,0))),0))*IF(L355&lt;4,1,IF(OR(F355="PČ",F355="PŽ",F355="PT"),IF(J355&lt;32,J355/32,1),1))* IF(L355&lt;4,1,IF(OR(F355="EČ",F355="EŽ",F355="JOŽ",F355="JPČ",F355="NEAK"),IF(J355&lt;24,J355/24,1),1))*IF(L355&lt;4,1,IF(OR(F355="PČneol",F355="JEČ",F355="JEOF",F355="JnPČ",F355="JnEČ",F355="JčPČ",F355="JčEČ"),IF(J355&lt;16,J355/16,1),1))*IF(L355&lt;4,1,IF(F355="EČneol",IF(J355&lt;8,J355/8,1),1))</f>
        <v>0</v>
      </c>
      <c r="O355" s="52">
        <f t="shared" si="127"/>
        <v>0</v>
      </c>
      <c r="P355" s="53">
        <f t="shared" si="130"/>
        <v>0</v>
      </c>
      <c r="Q355" s="54">
        <f t="shared" si="132"/>
        <v>0</v>
      </c>
      <c r="R355" s="55">
        <f t="shared" si="133"/>
        <v>0</v>
      </c>
    </row>
    <row r="356" spans="1:18" ht="15" hidden="1" customHeight="1">
      <c r="A356" s="49">
        <v>10</v>
      </c>
      <c r="B356" s="49"/>
      <c r="C356" s="50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51">
        <f t="shared" ref="N356" si="134">(IF(F356="OŽ",IF(L356=1,612,IF(L356=2,473.76,IF(L356=3,380.16,IF(L356=4,201.6,IF(L356=5,187.2,IF(L356=6,172.8,IF(L356=7,165,IF(L356=8,160,0))))))))+IF(L356&lt;=8,0,IF(L356&lt;=16,153,IF(L356&lt;=24,120,IF(L356&lt;=32,89,IF(L356&lt;=48,58,0)))))-IF(L356&lt;=8,0,IF(L356&lt;=16,(L356-9)*3.06,IF(L356&lt;=24,(L356-17)*3.06,IF(L356&lt;=32,(L356-25)*3.06,IF(L356&lt;=48,(L356-33)*3.06,0))))),0)+IF(F356="PČ",IF(L356=1,449,IF(L356=2,314.6,IF(L356=3,238,IF(L356=4,172,IF(L356=5,159,IF(L356=6,145,IF(L356=7,132,IF(L356=8,119,0))))))))+IF(L356&lt;=8,0,IF(L356&lt;=16,88,IF(L356&lt;=24,55,IF(L356&lt;=32,22,0))))-IF(L356&lt;=8,0,IF(L356&lt;=16,(L356-9)*2.245,IF(L356&lt;=24,(L356-17)*2.245,IF(L356&lt;=32,(L356-25)*2.245,0)))),0)+IF(F356="PČneol",IF(L356=1,85,IF(L356=2,64.61,IF(L356=3,50.76,IF(L356=4,16.25,IF(L356=5,15,IF(L356=6,13.75,IF(L356=7,12.5,IF(L356=8,11.25,0))))))))+IF(L356&lt;=8,0,IF(L356&lt;=16,9,0))-IF(L356&lt;=8,0,IF(L356&lt;=16,(L356-9)*0.425,0)),0)+IF(F356="PŽ",IF(L356=1,85,IF(L356=2,59.5,IF(L356=3,45,IF(L356=4,32.5,IF(L356=5,30,IF(L356=6,27.5,IF(L356=7,25,IF(L356=8,22.5,0))))))))+IF(L356&lt;=8,0,IF(L356&lt;=16,19,IF(L356&lt;=24,13,IF(L356&lt;=32,8,0))))-IF(L356&lt;=8,0,IF(L356&lt;=16,(L356-9)*0.425,IF(L356&lt;=24,(L356-17)*0.425,IF(L356&lt;=32,(L356-25)*0.425,0)))),0)+IF(F356="EČ",IF(L356=1,204,IF(L356=2,156.24,IF(L356=3,123.84,IF(L356=4,72,IF(L356=5,66,IF(L356=6,60,IF(L356=7,54,IF(L356=8,48,0))))))))+IF(L356&lt;=8,0,IF(L356&lt;=16,40,IF(L356&lt;=24,25,0)))-IF(L356&lt;=8,0,IF(L356&lt;=16,(L356-9)*1.02,IF(L356&lt;=24,(L356-17)*1.02,0))),0)+IF(F356="EČneol",IF(L356=1,68,IF(L356=2,51.69,IF(L356=3,40.61,IF(L356=4,13,IF(L356=5,12,IF(L356=6,11,IF(L356=7,10,IF(L356=8,9,0)))))))))+IF(F356="EŽ",IF(L356=1,68,IF(L356=2,47.6,IF(L356=3,36,IF(L356=4,18,IF(L356=5,16.5,IF(L356=6,15,IF(L356=7,13.5,IF(L356=8,12,0))))))))+IF(L356&lt;=8,0,IF(L356&lt;=16,10,IF(L356&lt;=24,6,0)))-IF(L356&lt;=8,0,IF(L356&lt;=16,(L356-9)*0.34,IF(L356&lt;=24,(L356-17)*0.34,0))),0)+IF(F356="PT",IF(L356=1,68,IF(L356=2,52.08,IF(L356=3,41.28,IF(L356=4,24,IF(L356=5,22,IF(L356=6,20,IF(L356=7,18,IF(L356=8,16,0))))))))+IF(L356&lt;=8,0,IF(L356&lt;=16,13,IF(L356&lt;=24,9,IF(L356&lt;=32,4,0))))-IF(L356&lt;=8,0,IF(L356&lt;=16,(L356-9)*0.34,IF(L356&lt;=24,(L356-17)*0.34,IF(L356&lt;=32,(L356-25)*0.34,0)))),0)+IF(F356="JOŽ",IF(L356=1,85,IF(L356=2,59.5,IF(L356=3,45,IF(L356=4,32.5,IF(L356=5,30,IF(L356=6,27.5,IF(L356=7,25,IF(L356=8,22.5,0))))))))+IF(L356&lt;=8,0,IF(L356&lt;=16,19,IF(L356&lt;=24,13,0)))-IF(L356&lt;=8,0,IF(L356&lt;=16,(L356-9)*0.425,IF(L356&lt;=24,(L356-17)*0.425,0))),0)+IF(F356="JPČ",IF(L356=1,68,IF(L356=2,47.6,IF(L356=3,36,IF(L356=4,26,IF(L356=5,24,IF(L356=6,22,IF(L356=7,20,IF(L356=8,18,0))))))))+IF(L356&lt;=8,0,IF(L356&lt;=16,13,IF(L356&lt;=24,9,0)))-IF(L356&lt;=8,0,IF(L356&lt;=16,(L356-9)*0.34,IF(L356&lt;=24,(L356-17)*0.34,0))),0)+IF(F356="JEČ",IF(L356=1,34,IF(L356=2,26.04,IF(L356=3,20.6,IF(L356=4,12,IF(L356=5,11,IF(L356=6,10,IF(L356=7,9,IF(L356=8,8,0))))))))+IF(L356&lt;=8,0,IF(L356&lt;=16,6,0))-IF(L356&lt;=8,0,IF(L356&lt;=16,(L356-9)*0.17,0)),0)+IF(F356="JEOF",IF(L356=1,34,IF(L356=2,26.04,IF(L356=3,20.6,IF(L356=4,12,IF(L356=5,11,IF(L356=6,10,IF(L356=7,9,IF(L356=8,8,0))))))))+IF(L356&lt;=8,0,IF(L356&lt;=16,6,0))-IF(L356&lt;=8,0,IF(L356&lt;=16,(L356-9)*0.17,0)),0)+IF(F356="JnPČ",IF(L356=1,51,IF(L356=2,35.7,IF(L356=3,27,IF(L356=4,19.5,IF(L356=5,18,IF(L356=6,16.5,IF(L356=7,15,IF(L356=8,13.5,0))))))))+IF(L356&lt;=8,0,IF(L356&lt;=16,10,0))-IF(L356&lt;=8,0,IF(L356&lt;=16,(L356-9)*0.255,0)),0)+IF(F356="JnEČ",IF(L356=1,25.5,IF(L356=2,19.53,IF(L356=3,15.48,IF(L356=4,9,IF(L356=5,8.25,IF(L356=6,7.5,IF(L356=7,6.75,IF(L356=8,6,0))))))))+IF(L356&lt;=8,0,IF(L356&lt;=16,5,0))-IF(L356&lt;=8,0,IF(L356&lt;=16,(L356-9)*0.1275,0)),0)+IF(F356="JčPČ",IF(L356=1,21.25,IF(L356=2,14.5,IF(L356=3,11.5,IF(L356=4,7,IF(L356=5,6.5,IF(L356=6,6,IF(L356=7,5.5,IF(L356=8,5,0))))))))+IF(L356&lt;=8,0,IF(L356&lt;=16,4,0))-IF(L356&lt;=8,0,IF(L356&lt;=16,(L356-9)*0.10625,0)),0)+IF(F356="JčEČ",IF(L356=1,17,IF(L356=2,13.02,IF(L356=3,10.32,IF(L356=4,6,IF(L356=5,5.5,IF(L356=6,5,IF(L356=7,4.5,IF(L356=8,4,0))))))))+IF(L356&lt;=8,0,IF(L356&lt;=16,3,0))-IF(L356&lt;=8,0,IF(L356&lt;=16,(L356-9)*0.085,0)),0)+IF(F356="NEAK",IF(L356=1,11.48,IF(L356=2,8.79,IF(L356=3,6.97,IF(L356=4,4.05,IF(L356=5,3.71,IF(L356=6,3.38,IF(L356=7,3.04,IF(L356=8,2.7,0))))))))+IF(L356&lt;=8,0,IF(L356&lt;=16,2,IF(L356&lt;=24,1.3,0)))-IF(L356&lt;=8,0,IF(L356&lt;=16,(L356-9)*0.0574,IF(L356&lt;=24,(L356-17)*0.0574,0))),0))*IF(L356&lt;4,1,IF(OR(F356="PČ",F356="PŽ",F356="PT"),IF(J356&lt;32,J356/32,1),1))* IF(L356&lt;4,1,IF(OR(F356="EČ",F356="EŽ",F356="JOŽ",F356="JPČ",F356="NEAK"),IF(J356&lt;24,J356/24,1),1))*IF(L356&lt;4,1,IF(OR(F356="PČneol",F356="JEČ",F356="JEOF",F356="JnPČ",F356="JnEČ",F356="JčPČ",F356="JčEČ"),IF(J356&lt;16,J356/16,1),1))*IF(L356&lt;4,1,IF(F356="EČneol",IF(J356&lt;8,J356/8,1),1))</f>
        <v>0</v>
      </c>
      <c r="O356" s="52">
        <f t="shared" si="127"/>
        <v>0</v>
      </c>
      <c r="P356" s="53">
        <f t="shared" si="130"/>
        <v>0</v>
      </c>
      <c r="Q356" s="54">
        <f t="shared" si="132"/>
        <v>0</v>
      </c>
      <c r="R356" s="55">
        <f t="shared" si="133"/>
        <v>0</v>
      </c>
    </row>
    <row r="357" spans="1:18" ht="15" customHeight="1">
      <c r="A357" s="102" t="s">
        <v>3</v>
      </c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4"/>
      <c r="R357" s="55">
        <f>SUM(R347:R356)</f>
        <v>3.6123999999999996</v>
      </c>
    </row>
    <row r="358" spans="1:18" ht="15" customHeight="1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7"/>
    </row>
    <row r="359" spans="1:18" ht="15" customHeight="1">
      <c r="A359" s="105" t="s">
        <v>200</v>
      </c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48"/>
    </row>
    <row r="360" spans="1:18" ht="15" customHeight="1">
      <c r="A360" s="105" t="s">
        <v>1</v>
      </c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48"/>
    </row>
    <row r="361" spans="1:18" ht="15" customHeight="1">
      <c r="A361" s="105" t="s">
        <v>201</v>
      </c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48"/>
    </row>
    <row r="362" spans="1:18" ht="15" customHeight="1">
      <c r="A362" s="49">
        <v>1</v>
      </c>
      <c r="B362" s="49" t="s">
        <v>149</v>
      </c>
      <c r="C362" s="50" t="s">
        <v>193</v>
      </c>
      <c r="D362" s="49" t="s">
        <v>101</v>
      </c>
      <c r="E362" s="49">
        <v>1</v>
      </c>
      <c r="F362" s="49" t="s">
        <v>147</v>
      </c>
      <c r="G362" s="49">
        <v>1</v>
      </c>
      <c r="H362" s="49" t="s">
        <v>103</v>
      </c>
      <c r="I362" s="49"/>
      <c r="J362" s="49">
        <v>11</v>
      </c>
      <c r="K362" s="49">
        <v>9</v>
      </c>
      <c r="L362" s="49">
        <v>9</v>
      </c>
      <c r="M362" s="49" t="s">
        <v>108</v>
      </c>
      <c r="N362" s="51">
        <f>(IF(F362="OŽ",IF(L362=1,612,IF(L362=2,473.76,IF(L362=3,380.16,IF(L362=4,201.6,IF(L362=5,187.2,IF(L362=6,172.8,IF(L362=7,165,IF(L362=8,160,0))))))))+IF(L362&lt;=8,0,IF(L362&lt;=16,153,IF(L362&lt;=24,120,IF(L362&lt;=32,89,IF(L362&lt;=48,58,0)))))-IF(L362&lt;=8,0,IF(L362&lt;=16,(L362-9)*3.06,IF(L362&lt;=24,(L362-17)*3.06,IF(L362&lt;=32,(L362-25)*3.06,IF(L362&lt;=48,(L362-33)*3.06,0))))),0)+IF(F362="PČ",IF(L362=1,449,IF(L362=2,314.6,IF(L362=3,238,IF(L362=4,172,IF(L362=5,159,IF(L362=6,145,IF(L362=7,132,IF(L362=8,119,0))))))))+IF(L362&lt;=8,0,IF(L362&lt;=16,88,IF(L362&lt;=24,55,IF(L362&lt;=32,22,0))))-IF(L362&lt;=8,0,IF(L362&lt;=16,(L362-9)*2.245,IF(L362&lt;=24,(L362-17)*2.245,IF(L362&lt;=32,(L362-25)*2.245,0)))),0)+IF(F362="PČneol",IF(L362=1,85,IF(L362=2,64.61,IF(L362=3,50.76,IF(L362=4,16.25,IF(L362=5,15,IF(L362=6,13.75,IF(L362=7,12.5,IF(L362=8,11.25,0))))))))+IF(L362&lt;=8,0,IF(L362&lt;=16,9,0))-IF(L362&lt;=8,0,IF(L362&lt;=16,(L362-9)*0.425,0)),0)+IF(F362="PŽ",IF(L362=1,85,IF(L362=2,59.5,IF(L362=3,45,IF(L362=4,32.5,IF(L362=5,30,IF(L362=6,27.5,IF(L362=7,25,IF(L362=8,22.5,0))))))))+IF(L362&lt;=8,0,IF(L362&lt;=16,19,IF(L362&lt;=24,13,IF(L362&lt;=32,8,0))))-IF(L362&lt;=8,0,IF(L362&lt;=16,(L362-9)*0.425,IF(L362&lt;=24,(L362-17)*0.425,IF(L362&lt;=32,(L362-25)*0.425,0)))),0)+IF(F362="EČ",IF(L362=1,204,IF(L362=2,156.24,IF(L362=3,123.84,IF(L362=4,72,IF(L362=5,66,IF(L362=6,60,IF(L362=7,54,IF(L362=8,48,0))))))))+IF(L362&lt;=8,0,IF(L362&lt;=16,40,IF(L362&lt;=24,25,0)))-IF(L362&lt;=8,0,IF(L362&lt;=16,(L362-9)*1.02,IF(L362&lt;=24,(L362-17)*1.02,0))),0)+IF(F362="EČneol",IF(L362=1,68,IF(L362=2,51.69,IF(L362=3,40.61,IF(L362=4,13,IF(L362=5,12,IF(L362=6,11,IF(L362=7,10,IF(L362=8,9,0)))))))))+IF(F362="EŽ",IF(L362=1,68,IF(L362=2,47.6,IF(L362=3,36,IF(L362=4,18,IF(L362=5,16.5,IF(L362=6,15,IF(L362=7,13.5,IF(L362=8,12,0))))))))+IF(L362&lt;=8,0,IF(L362&lt;=16,10,IF(L362&lt;=24,6,0)))-IF(L362&lt;=8,0,IF(L362&lt;=16,(L362-9)*0.34,IF(L362&lt;=24,(L362-17)*0.34,0))),0)+IF(F362="PT",IF(L362=1,68,IF(L362=2,52.08,IF(L362=3,41.28,IF(L362=4,24,IF(L362=5,22,IF(L362=6,20,IF(L362=7,18,IF(L362=8,16,0))))))))+IF(L362&lt;=8,0,IF(L362&lt;=16,13,IF(L362&lt;=24,9,IF(L362&lt;=32,4,0))))-IF(L362&lt;=8,0,IF(L362&lt;=16,(L362-9)*0.34,IF(L362&lt;=24,(L362-17)*0.34,IF(L362&lt;=32,(L362-25)*0.34,0)))),0)+IF(F362="JOŽ",IF(L362=1,85,IF(L362=2,59.5,IF(L362=3,45,IF(L362=4,32.5,IF(L362=5,30,IF(L362=6,27.5,IF(L362=7,25,IF(L362=8,22.5,0))))))))+IF(L362&lt;=8,0,IF(L362&lt;=16,19,IF(L362&lt;=24,13,0)))-IF(L362&lt;=8,0,IF(L362&lt;=16,(L362-9)*0.425,IF(L362&lt;=24,(L362-17)*0.425,0))),0)+IF(F362="JPČ",IF(L362=1,68,IF(L362=2,47.6,IF(L362=3,36,IF(L362=4,26,IF(L362=5,24,IF(L362=6,22,IF(L362=7,20,IF(L362=8,18,0))))))))+IF(L362&lt;=8,0,IF(L362&lt;=16,13,IF(L362&lt;=24,9,0)))-IF(L362&lt;=8,0,IF(L362&lt;=16,(L362-9)*0.34,IF(L362&lt;=24,(L362-17)*0.34,0))),0)+IF(F362="JEČ",IF(L362=1,34,IF(L362=2,26.04,IF(L362=3,20.6,IF(L362=4,12,IF(L362=5,11,IF(L362=6,10,IF(L362=7,9,IF(L362=8,8,0))))))))+IF(L362&lt;=8,0,IF(L362&lt;=16,6,0))-IF(L362&lt;=8,0,IF(L362&lt;=16,(L362-9)*0.17,0)),0)+IF(F362="JEOF",IF(L362=1,34,IF(L362=2,26.04,IF(L362=3,20.6,IF(L362=4,12,IF(L362=5,11,IF(L362=6,10,IF(L362=7,9,IF(L362=8,8,0))))))))+IF(L362&lt;=8,0,IF(L362&lt;=16,6,0))-IF(L362&lt;=8,0,IF(L362&lt;=16,(L362-9)*0.17,0)),0)+IF(F362="JnPČ",IF(L362=1,51,IF(L362=2,35.7,IF(L362=3,27,IF(L362=4,19.5,IF(L362=5,18,IF(L362=6,16.5,IF(L362=7,15,IF(L362=8,13.5,0))))))))+IF(L362&lt;=8,0,IF(L362&lt;=16,10,0))-IF(L362&lt;=8,0,IF(L362&lt;=16,(L362-9)*0.255,0)),0)+IF(F362="JnEČ",IF(L362=1,25.5,IF(L362=2,19.53,IF(L362=3,15.48,IF(L362=4,9,IF(L362=5,8.25,IF(L362=6,7.5,IF(L362=7,6.75,IF(L362=8,6,0))))))))+IF(L362&lt;=8,0,IF(L362&lt;=16,5,0))-IF(L362&lt;=8,0,IF(L362&lt;=16,(L362-9)*0.1275,0)),0)+IF(F362="JčPČ",IF(L362=1,21.25,IF(L362=2,14.5,IF(L362=3,11.5,IF(L362=4,7,IF(L362=5,6.5,IF(L362=6,6,IF(L362=7,5.5,IF(L362=8,5,0))))))))+IF(L362&lt;=8,0,IF(L362&lt;=16,4,0))-IF(L362&lt;=8,0,IF(L362&lt;=16,(L362-9)*0.10625,0)),0)+IF(F362="JčEČ",IF(L362=1,17,IF(L362=2,13.02,IF(L362=3,10.32,IF(L362=4,6,IF(L362=5,5.5,IF(L362=6,5,IF(L362=7,4.5,IF(L362=8,4,0))))))))+IF(L362&lt;=8,0,IF(L362&lt;=16,3,0))-IF(L362&lt;=8,0,IF(L362&lt;=16,(L362-9)*0.085,0)),0)+IF(F362="NEAK",IF(L362=1,11.48,IF(L362=2,8.79,IF(L362=3,6.97,IF(L362=4,4.05,IF(L362=5,3.71,IF(L362=6,3.38,IF(L362=7,3.04,IF(L362=8,2.7,0))))))))+IF(L362&lt;=8,0,IF(L362&lt;=16,2,IF(L362&lt;=24,1.3,0)))-IF(L362&lt;=8,0,IF(L362&lt;=16,(L362-9)*0.0574,IF(L362&lt;=24,(L362-17)*0.0574,0))),0))*IF(L362&lt;4,1,IF(OR(F362="PČ",F362="PŽ",F362="PT"),IF(J362&lt;32,J362/32,1),1))* IF(L362&lt;4,1,IF(OR(F362="EČ",F362="EŽ",F362="JOŽ",F362="JPČ",F362="NEAK"),IF(J362&lt;24,J362/24,1),1))*IF(L362&lt;4,1,IF(OR(F362="PČneol",F362="JEČ",F362="JEOF",F362="JnPČ",F362="JnEČ",F362="JčPČ",F362="JčEČ"),IF(J362&lt;16,J362/16,1),1))*IF(L362&lt;4,1,IF(F362="EČneol",IF(J362&lt;8,J362/8,1),1))</f>
        <v>2.0625</v>
      </c>
      <c r="O362" s="52">
        <f t="shared" ref="O362:O371" si="135">IF(F362="OŽ",N362,IF(H362="Ne",IF(J362*0.3&lt;=J362-L362,N362,0),IF(J362*0.1&lt;=J362-L362,N362,0)))</f>
        <v>0</v>
      </c>
      <c r="P362" s="53">
        <f>IF(O362=0,0,IF(F362="OŽ",IF(L362&gt;47,0,IF(J362&gt;47,(48-L362)*1.836,((48-L362)-(48-J362))*1.836)),0)+IF(F362="PČ",IF(L362&gt;31,0,IF(J362&gt;31,(32-L362)*1.347,((32-L362)-(32-J362))*1.347)),0)+ IF(F362="PČneol",IF(L362&gt;15,0,IF(J362&gt;15,(16-L362)*0.255,((16-L362)-(16-J362))*0.255)),0)+IF(F362="PŽ",IF(L362&gt;31,0,IF(J362&gt;31,(32-L362)*0.255,((32-L362)-(32-J362))*0.255)),0)+IF(F362="EČ",IF(L362&gt;23,0,IF(J362&gt;23,(24-L362)*0.612,((24-L362)-(24-J362))*0.612)),0)+IF(F362="EČneol",IF(L362&gt;7,0,IF(J362&gt;7,(8-L362)*0.204,((8-L362)-(8-J362))*0.204)),0)+IF(F362="EŽ",IF(L362&gt;23,0,IF(J362&gt;23,(24-L362)*0.204,((24-L362)-(24-J362))*0.204)),0)+IF(F362="PT",IF(L362&gt;31,0,IF(J362&gt;31,(32-L362)*0.204,((32-L362)-(32-J362))*0.204)),0)+IF(F362="JOŽ",IF(L362&gt;23,0,IF(J362&gt;23,(24-L362)*0.255,((24-L362)-(24-J362))*0.255)),0)+IF(F362="JPČ",IF(L362&gt;23,0,IF(J362&gt;23,(24-L362)*0.204,((24-L362)-(24-J362))*0.204)),0)+IF(F362="JEČ",IF(L362&gt;15,0,IF(J362&gt;15,(16-L362)*0.102,((16-L362)-(16-J362))*0.102)),0)+IF(F362="JEOF",IF(L362&gt;15,0,IF(J362&gt;15,(16-L362)*0.102,((16-L362)-(16-J362))*0.102)),0)+IF(F362="JnPČ",IF(L362&gt;15,0,IF(J362&gt;15,(16-L362)*0.153,((16-L362)-(16-J362))*0.153)),0)+IF(F362="JnEČ",IF(L362&gt;15,0,IF(J362&gt;15,(16-L362)*0.0765,((16-L362)-(16-J362))*0.0765)),0)+IF(F362="JčPČ",IF(L362&gt;15,0,IF(J362&gt;15,(16-L362)*0.06375,((16-L362)-(16-J362))*0.06375)),0)+IF(F362="JčEČ",IF(L362&gt;15,0,IF(J362&gt;15,(16-L362)*0.051,((16-L362)-(16-J362))*0.051)),0)+IF(F362="NEAK",IF(L362&gt;23,0,IF(J362&gt;23,(24-L362)*0.03444,((24-L362)-(24-J362))*0.03444)),0))</f>
        <v>0</v>
      </c>
      <c r="Q362" s="54">
        <f>IF(ISERROR(P362*100/N362),0,(P362*100/N362))</f>
        <v>0</v>
      </c>
      <c r="R362" s="55">
        <f t="shared" ref="R362:R367" si="136">IF(Q362&lt;=30,O362+P362,O362+O362*0.3)*IF(G362=1,0.4,IF(G362=2,0.75,IF(G362="1 (kas 4 m. 1 k. nerengiamos)",0.52,1)))*IF(D362="olimpinė",1,IF(M362="Ne",0.5,1))*IF(D362="olimpinė",1,IF(J362&lt;8,0,1))*E362*IF(D362="olimpinė",1,IF(K362&lt;16,0,1))*IF(I362&lt;=1,1,1/I362)*IF(OR(A17="Lietuvos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363" spans="1:18" ht="15" customHeight="1">
      <c r="A363" s="49">
        <v>2</v>
      </c>
      <c r="B363" s="49" t="s">
        <v>149</v>
      </c>
      <c r="C363" s="50" t="s">
        <v>194</v>
      </c>
      <c r="D363" s="49" t="s">
        <v>101</v>
      </c>
      <c r="E363" s="49">
        <v>1</v>
      </c>
      <c r="F363" s="49" t="s">
        <v>147</v>
      </c>
      <c r="G363" s="49">
        <v>1</v>
      </c>
      <c r="H363" s="49" t="s">
        <v>103</v>
      </c>
      <c r="I363" s="49"/>
      <c r="J363" s="49">
        <v>11</v>
      </c>
      <c r="K363" s="49">
        <v>9</v>
      </c>
      <c r="L363" s="49">
        <v>9</v>
      </c>
      <c r="M363" s="49" t="s">
        <v>108</v>
      </c>
      <c r="N363" s="51">
        <f t="shared" ref="N363:N369" si="137">(IF(F363="OŽ",IF(L363=1,612,IF(L363=2,473.76,IF(L363=3,380.16,IF(L363=4,201.6,IF(L363=5,187.2,IF(L363=6,172.8,IF(L363=7,165,IF(L363=8,160,0))))))))+IF(L363&lt;=8,0,IF(L363&lt;=16,153,IF(L363&lt;=24,120,IF(L363&lt;=32,89,IF(L363&lt;=48,58,0)))))-IF(L363&lt;=8,0,IF(L363&lt;=16,(L363-9)*3.06,IF(L363&lt;=24,(L363-17)*3.06,IF(L363&lt;=32,(L363-25)*3.06,IF(L363&lt;=48,(L363-33)*3.06,0))))),0)+IF(F363="PČ",IF(L363=1,449,IF(L363=2,314.6,IF(L363=3,238,IF(L363=4,172,IF(L363=5,159,IF(L363=6,145,IF(L363=7,132,IF(L363=8,119,0))))))))+IF(L363&lt;=8,0,IF(L363&lt;=16,88,IF(L363&lt;=24,55,IF(L363&lt;=32,22,0))))-IF(L363&lt;=8,0,IF(L363&lt;=16,(L363-9)*2.245,IF(L363&lt;=24,(L363-17)*2.245,IF(L363&lt;=32,(L363-25)*2.245,0)))),0)+IF(F363="PČneol",IF(L363=1,85,IF(L363=2,64.61,IF(L363=3,50.76,IF(L363=4,16.25,IF(L363=5,15,IF(L363=6,13.75,IF(L363=7,12.5,IF(L363=8,11.25,0))))))))+IF(L363&lt;=8,0,IF(L363&lt;=16,9,0))-IF(L363&lt;=8,0,IF(L363&lt;=16,(L363-9)*0.425,0)),0)+IF(F363="PŽ",IF(L363=1,85,IF(L363=2,59.5,IF(L363=3,45,IF(L363=4,32.5,IF(L363=5,30,IF(L363=6,27.5,IF(L363=7,25,IF(L363=8,22.5,0))))))))+IF(L363&lt;=8,0,IF(L363&lt;=16,19,IF(L363&lt;=24,13,IF(L363&lt;=32,8,0))))-IF(L363&lt;=8,0,IF(L363&lt;=16,(L363-9)*0.425,IF(L363&lt;=24,(L363-17)*0.425,IF(L363&lt;=32,(L363-25)*0.425,0)))),0)+IF(F363="EČ",IF(L363=1,204,IF(L363=2,156.24,IF(L363=3,123.84,IF(L363=4,72,IF(L363=5,66,IF(L363=6,60,IF(L363=7,54,IF(L363=8,48,0))))))))+IF(L363&lt;=8,0,IF(L363&lt;=16,40,IF(L363&lt;=24,25,0)))-IF(L363&lt;=8,0,IF(L363&lt;=16,(L363-9)*1.02,IF(L363&lt;=24,(L363-17)*1.02,0))),0)+IF(F363="EČneol",IF(L363=1,68,IF(L363=2,51.69,IF(L363=3,40.61,IF(L363=4,13,IF(L363=5,12,IF(L363=6,11,IF(L363=7,10,IF(L363=8,9,0)))))))))+IF(F363="EŽ",IF(L363=1,68,IF(L363=2,47.6,IF(L363=3,36,IF(L363=4,18,IF(L363=5,16.5,IF(L363=6,15,IF(L363=7,13.5,IF(L363=8,12,0))))))))+IF(L363&lt;=8,0,IF(L363&lt;=16,10,IF(L363&lt;=24,6,0)))-IF(L363&lt;=8,0,IF(L363&lt;=16,(L363-9)*0.34,IF(L363&lt;=24,(L363-17)*0.34,0))),0)+IF(F363="PT",IF(L363=1,68,IF(L363=2,52.08,IF(L363=3,41.28,IF(L363=4,24,IF(L363=5,22,IF(L363=6,20,IF(L363=7,18,IF(L363=8,16,0))))))))+IF(L363&lt;=8,0,IF(L363&lt;=16,13,IF(L363&lt;=24,9,IF(L363&lt;=32,4,0))))-IF(L363&lt;=8,0,IF(L363&lt;=16,(L363-9)*0.34,IF(L363&lt;=24,(L363-17)*0.34,IF(L363&lt;=32,(L363-25)*0.34,0)))),0)+IF(F363="JOŽ",IF(L363=1,85,IF(L363=2,59.5,IF(L363=3,45,IF(L363=4,32.5,IF(L363=5,30,IF(L363=6,27.5,IF(L363=7,25,IF(L363=8,22.5,0))))))))+IF(L363&lt;=8,0,IF(L363&lt;=16,19,IF(L363&lt;=24,13,0)))-IF(L363&lt;=8,0,IF(L363&lt;=16,(L363-9)*0.425,IF(L363&lt;=24,(L363-17)*0.425,0))),0)+IF(F363="JPČ",IF(L363=1,68,IF(L363=2,47.6,IF(L363=3,36,IF(L363=4,26,IF(L363=5,24,IF(L363=6,22,IF(L363=7,20,IF(L363=8,18,0))))))))+IF(L363&lt;=8,0,IF(L363&lt;=16,13,IF(L363&lt;=24,9,0)))-IF(L363&lt;=8,0,IF(L363&lt;=16,(L363-9)*0.34,IF(L363&lt;=24,(L363-17)*0.34,0))),0)+IF(F363="JEČ",IF(L363=1,34,IF(L363=2,26.04,IF(L363=3,20.6,IF(L363=4,12,IF(L363=5,11,IF(L363=6,10,IF(L363=7,9,IF(L363=8,8,0))))))))+IF(L363&lt;=8,0,IF(L363&lt;=16,6,0))-IF(L363&lt;=8,0,IF(L363&lt;=16,(L363-9)*0.17,0)),0)+IF(F363="JEOF",IF(L363=1,34,IF(L363=2,26.04,IF(L363=3,20.6,IF(L363=4,12,IF(L363=5,11,IF(L363=6,10,IF(L363=7,9,IF(L363=8,8,0))))))))+IF(L363&lt;=8,0,IF(L363&lt;=16,6,0))-IF(L363&lt;=8,0,IF(L363&lt;=16,(L363-9)*0.17,0)),0)+IF(F363="JnPČ",IF(L363=1,51,IF(L363=2,35.7,IF(L363=3,27,IF(L363=4,19.5,IF(L363=5,18,IF(L363=6,16.5,IF(L363=7,15,IF(L363=8,13.5,0))))))))+IF(L363&lt;=8,0,IF(L363&lt;=16,10,0))-IF(L363&lt;=8,0,IF(L363&lt;=16,(L363-9)*0.255,0)),0)+IF(F363="JnEČ",IF(L363=1,25.5,IF(L363=2,19.53,IF(L363=3,15.48,IF(L363=4,9,IF(L363=5,8.25,IF(L363=6,7.5,IF(L363=7,6.75,IF(L363=8,6,0))))))))+IF(L363&lt;=8,0,IF(L363&lt;=16,5,0))-IF(L363&lt;=8,0,IF(L363&lt;=16,(L363-9)*0.1275,0)),0)+IF(F363="JčPČ",IF(L363=1,21.25,IF(L363=2,14.5,IF(L363=3,11.5,IF(L363=4,7,IF(L363=5,6.5,IF(L363=6,6,IF(L363=7,5.5,IF(L363=8,5,0))))))))+IF(L363&lt;=8,0,IF(L363&lt;=16,4,0))-IF(L363&lt;=8,0,IF(L363&lt;=16,(L363-9)*0.10625,0)),0)+IF(F363="JčEČ",IF(L363=1,17,IF(L363=2,13.02,IF(L363=3,10.32,IF(L363=4,6,IF(L363=5,5.5,IF(L363=6,5,IF(L363=7,4.5,IF(L363=8,4,0))))))))+IF(L363&lt;=8,0,IF(L363&lt;=16,3,0))-IF(L363&lt;=8,0,IF(L363&lt;=16,(L363-9)*0.085,0)),0)+IF(F363="NEAK",IF(L363=1,11.48,IF(L363=2,8.79,IF(L363=3,6.97,IF(L363=4,4.05,IF(L363=5,3.71,IF(L363=6,3.38,IF(L363=7,3.04,IF(L363=8,2.7,0))))))))+IF(L363&lt;=8,0,IF(L363&lt;=16,2,IF(L363&lt;=24,1.3,0)))-IF(L363&lt;=8,0,IF(L363&lt;=16,(L363-9)*0.0574,IF(L363&lt;=24,(L363-17)*0.0574,0))),0))*IF(L363&lt;4,1,IF(OR(F363="PČ",F363="PŽ",F363="PT"),IF(J363&lt;32,J363/32,1),1))* IF(L363&lt;4,1,IF(OR(F363="EČ",F363="EŽ",F363="JOŽ",F363="JPČ",F363="NEAK"),IF(J363&lt;24,J363/24,1),1))*IF(L363&lt;4,1,IF(OR(F363="PČneol",F363="JEČ",F363="JEOF",F363="JnPČ",F363="JnEČ",F363="JčPČ",F363="JčEČ"),IF(J363&lt;16,J363/16,1),1))*IF(L363&lt;4,1,IF(F363="EČneol",IF(J363&lt;8,J363/8,1),1))</f>
        <v>2.0625</v>
      </c>
      <c r="O363" s="52">
        <f t="shared" si="135"/>
        <v>0</v>
      </c>
      <c r="P363" s="53">
        <f t="shared" ref="P363:P371" si="138">IF(O363=0,0,IF(F363="OŽ",IF(L363&gt;47,0,IF(J363&gt;47,(48-L363)*1.836,((48-L363)-(48-J363))*1.836)),0)+IF(F363="PČ",IF(L363&gt;31,0,IF(J363&gt;31,(32-L363)*1.347,((32-L363)-(32-J363))*1.347)),0)+ IF(F363="PČneol",IF(L363&gt;15,0,IF(J363&gt;15,(16-L363)*0.255,((16-L363)-(16-J363))*0.255)),0)+IF(F363="PŽ",IF(L363&gt;31,0,IF(J363&gt;31,(32-L363)*0.255,((32-L363)-(32-J363))*0.255)),0)+IF(F363="EČ",IF(L363&gt;23,0,IF(J363&gt;23,(24-L363)*0.612,((24-L363)-(24-J363))*0.612)),0)+IF(F363="EČneol",IF(L363&gt;7,0,IF(J363&gt;7,(8-L363)*0.204,((8-L363)-(8-J363))*0.204)),0)+IF(F363="EŽ",IF(L363&gt;23,0,IF(J363&gt;23,(24-L363)*0.204,((24-L363)-(24-J363))*0.204)),0)+IF(F363="PT",IF(L363&gt;31,0,IF(J363&gt;31,(32-L363)*0.204,((32-L363)-(32-J363))*0.204)),0)+IF(F363="JOŽ",IF(L363&gt;23,0,IF(J363&gt;23,(24-L363)*0.255,((24-L363)-(24-J363))*0.255)),0)+IF(F363="JPČ",IF(L363&gt;23,0,IF(J363&gt;23,(24-L363)*0.204,((24-L363)-(24-J363))*0.204)),0)+IF(F363="JEČ",IF(L363&gt;15,0,IF(J363&gt;15,(16-L363)*0.102,((16-L363)-(16-J363))*0.102)),0)+IF(F363="JEOF",IF(L363&gt;15,0,IF(J363&gt;15,(16-L363)*0.102,((16-L363)-(16-J363))*0.102)),0)+IF(F363="JnPČ",IF(L363&gt;15,0,IF(J363&gt;15,(16-L363)*0.153,((16-L363)-(16-J363))*0.153)),0)+IF(F363="JnEČ",IF(L363&gt;15,0,IF(J363&gt;15,(16-L363)*0.0765,((16-L363)-(16-J363))*0.0765)),0)+IF(F363="JčPČ",IF(L363&gt;15,0,IF(J363&gt;15,(16-L363)*0.06375,((16-L363)-(16-J363))*0.06375)),0)+IF(F363="JčEČ",IF(L363&gt;15,0,IF(J363&gt;15,(16-L363)*0.051,((16-L363)-(16-J363))*0.051)),0)+IF(F363="NEAK",IF(L363&gt;23,0,IF(J363&gt;23,(24-L363)*0.03444,((24-L363)-(24-J363))*0.03444)),0))</f>
        <v>0</v>
      </c>
      <c r="Q363" s="54">
        <f t="shared" ref="Q363" si="139">IF(ISERROR(P363*100/N363),0,(P363*100/N363))</f>
        <v>0</v>
      </c>
      <c r="R363" s="55">
        <f t="shared" si="136"/>
        <v>0</v>
      </c>
    </row>
    <row r="364" spans="1:18" ht="15" customHeight="1">
      <c r="A364" s="49">
        <v>3</v>
      </c>
      <c r="B364" s="49" t="s">
        <v>149</v>
      </c>
      <c r="C364" s="50" t="s">
        <v>195</v>
      </c>
      <c r="D364" s="49" t="s">
        <v>104</v>
      </c>
      <c r="E364" s="49">
        <v>1</v>
      </c>
      <c r="F364" s="49" t="s">
        <v>147</v>
      </c>
      <c r="G364" s="49">
        <v>1</v>
      </c>
      <c r="H364" s="49" t="s">
        <v>103</v>
      </c>
      <c r="I364" s="49"/>
      <c r="J364" s="49">
        <v>11</v>
      </c>
      <c r="K364" s="49">
        <v>9</v>
      </c>
      <c r="L364" s="49">
        <v>9</v>
      </c>
      <c r="M364" s="49" t="s">
        <v>108</v>
      </c>
      <c r="N364" s="51">
        <f t="shared" si="137"/>
        <v>2.0625</v>
      </c>
      <c r="O364" s="52">
        <f t="shared" si="135"/>
        <v>0</v>
      </c>
      <c r="P364" s="53">
        <f t="shared" si="138"/>
        <v>0</v>
      </c>
      <c r="Q364" s="54">
        <f>IF(ISERROR(P364*100/N364),0,(P364*100/N364))</f>
        <v>0</v>
      </c>
      <c r="R364" s="55">
        <f t="shared" si="136"/>
        <v>0</v>
      </c>
    </row>
    <row r="365" spans="1:18" ht="15" customHeight="1">
      <c r="A365" s="49">
        <v>4</v>
      </c>
      <c r="B365" s="49" t="s">
        <v>202</v>
      </c>
      <c r="C365" s="50" t="s">
        <v>193</v>
      </c>
      <c r="D365" s="49" t="s">
        <v>101</v>
      </c>
      <c r="E365" s="49">
        <v>1</v>
      </c>
      <c r="F365" s="49" t="s">
        <v>147</v>
      </c>
      <c r="G365" s="49">
        <v>1</v>
      </c>
      <c r="H365" s="49" t="s">
        <v>103</v>
      </c>
      <c r="I365" s="49"/>
      <c r="J365" s="49">
        <v>15</v>
      </c>
      <c r="K365" s="49">
        <v>12</v>
      </c>
      <c r="L365" s="49">
        <v>11</v>
      </c>
      <c r="M365" s="49" t="s">
        <v>108</v>
      </c>
      <c r="N365" s="51">
        <f t="shared" si="137"/>
        <v>2.6531250000000002</v>
      </c>
      <c r="O365" s="52">
        <f t="shared" si="135"/>
        <v>0</v>
      </c>
      <c r="P365" s="53">
        <f t="shared" si="138"/>
        <v>0</v>
      </c>
      <c r="Q365" s="54">
        <f t="shared" ref="Q365:Q371" si="140">IF(ISERROR(P365*100/N365),0,(P365*100/N365))</f>
        <v>0</v>
      </c>
      <c r="R365" s="55">
        <f t="shared" si="136"/>
        <v>0</v>
      </c>
    </row>
    <row r="366" spans="1:18" ht="15" customHeight="1">
      <c r="A366" s="49">
        <v>5</v>
      </c>
      <c r="B366" s="49" t="s">
        <v>202</v>
      </c>
      <c r="C366" s="50" t="s">
        <v>194</v>
      </c>
      <c r="D366" s="49" t="s">
        <v>101</v>
      </c>
      <c r="E366" s="49">
        <v>1</v>
      </c>
      <c r="F366" s="49" t="s">
        <v>147</v>
      </c>
      <c r="G366" s="49">
        <v>1</v>
      </c>
      <c r="H366" s="49" t="s">
        <v>103</v>
      </c>
      <c r="I366" s="49"/>
      <c r="J366" s="49">
        <v>15</v>
      </c>
      <c r="K366" s="49">
        <v>12</v>
      </c>
      <c r="L366" s="49">
        <v>11</v>
      </c>
      <c r="M366" s="49" t="s">
        <v>108</v>
      </c>
      <c r="N366" s="51">
        <f t="shared" si="137"/>
        <v>2.6531250000000002</v>
      </c>
      <c r="O366" s="52">
        <f t="shared" si="135"/>
        <v>0</v>
      </c>
      <c r="P366" s="53">
        <f t="shared" si="138"/>
        <v>0</v>
      </c>
      <c r="Q366" s="54">
        <f t="shared" si="140"/>
        <v>0</v>
      </c>
      <c r="R366" s="55">
        <f t="shared" si="136"/>
        <v>0</v>
      </c>
    </row>
    <row r="367" spans="1:18" ht="15" customHeight="1">
      <c r="A367" s="49">
        <v>6</v>
      </c>
      <c r="B367" s="49" t="s">
        <v>202</v>
      </c>
      <c r="C367" s="50" t="s">
        <v>195</v>
      </c>
      <c r="D367" s="49" t="s">
        <v>104</v>
      </c>
      <c r="E367" s="49">
        <v>1</v>
      </c>
      <c r="F367" s="49" t="s">
        <v>147</v>
      </c>
      <c r="G367" s="49">
        <v>1</v>
      </c>
      <c r="H367" s="49" t="s">
        <v>103</v>
      </c>
      <c r="I367" s="49"/>
      <c r="J367" s="49">
        <v>15</v>
      </c>
      <c r="K367" s="49">
        <v>12</v>
      </c>
      <c r="L367" s="49">
        <v>12</v>
      </c>
      <c r="M367" s="49" t="s">
        <v>108</v>
      </c>
      <c r="N367" s="51">
        <f t="shared" si="137"/>
        <v>2.5734375000000003</v>
      </c>
      <c r="O367" s="52">
        <f t="shared" si="135"/>
        <v>0</v>
      </c>
      <c r="P367" s="53">
        <f t="shared" si="138"/>
        <v>0</v>
      </c>
      <c r="Q367" s="54">
        <f t="shared" si="140"/>
        <v>0</v>
      </c>
      <c r="R367" s="55">
        <f t="shared" si="136"/>
        <v>0</v>
      </c>
    </row>
    <row r="368" spans="1:18" ht="15" hidden="1" customHeight="1">
      <c r="A368" s="49">
        <v>7</v>
      </c>
      <c r="B368" s="49"/>
      <c r="C368" s="50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51">
        <f t="shared" si="137"/>
        <v>0</v>
      </c>
      <c r="O368" s="52">
        <f t="shared" si="135"/>
        <v>0</v>
      </c>
      <c r="P368" s="53">
        <f t="shared" si="138"/>
        <v>0</v>
      </c>
      <c r="Q368" s="54">
        <f t="shared" si="140"/>
        <v>0</v>
      </c>
      <c r="R368" s="55">
        <f t="shared" ref="R368:R371" si="141">IF(Q368&lt;=30,O368+P368,O368+O368*0.3)*IF(G368=1,0.4,IF(G368=2,0.75,IF(G368="1 (kas 4 m. 1 k. nerengiamos)",0.52,1)))*IF(D368="olimpinė",1,IF(M368="Ne",0.5,1))*IF(D368="olimpinė",1,IF(J368&lt;8,0,1))*E368*IF(D368="olimpinė",1,IF(K368&lt;16,0,1))*IF(I368&lt;=1,1,1/I368)*IF(OR(A358="Lietuvos lengvosios atletikos federacija",A358="Lietuvos šaudymo sporto sąjunga"),1.01,1)*IF(OR(A358="Lietuvos dviračių sporto federacija",A358="Lietuvos biatlono federacija",A358=" Lietuvos nacionalinė slidinėjimo asociacija"),1.03,1)*IF(OR(A358="Lietuvos baidarių ir kanojų irklavimo federacija",A358="Lietuvos buriuotojų sąjunga",A358="Lietuvos irklavimo federacija"),1.04,1)*IF(OR(A358="Lietuvos aeroklubas",A358="Lietuvos automobilių sporto federacija",A358="Lietuvos motociklų sporto federacija",A358="Lietuvos motorlaivių federacija",A358="Lietuvos žirginio sporto federacija"),1.09,1)</f>
        <v>0</v>
      </c>
    </row>
    <row r="369" spans="1:18" ht="15" hidden="1" customHeight="1">
      <c r="A369" s="49">
        <v>8</v>
      </c>
      <c r="B369" s="49"/>
      <c r="C369" s="50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51">
        <f t="shared" si="137"/>
        <v>0</v>
      </c>
      <c r="O369" s="52">
        <f t="shared" si="135"/>
        <v>0</v>
      </c>
      <c r="P369" s="53">
        <f t="shared" si="138"/>
        <v>0</v>
      </c>
      <c r="Q369" s="54">
        <f t="shared" si="140"/>
        <v>0</v>
      </c>
      <c r="R369" s="55">
        <f t="shared" si="141"/>
        <v>0</v>
      </c>
    </row>
    <row r="370" spans="1:18" ht="15" hidden="1" customHeight="1">
      <c r="A370" s="49">
        <v>9</v>
      </c>
      <c r="B370" s="49"/>
      <c r="C370" s="50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51">
        <f>(IF(F370="OŽ",IF(L370=1,612,IF(L370=2,473.76,IF(L370=3,380.16,IF(L370=4,201.6,IF(L370=5,187.2,IF(L370=6,172.8,IF(L370=7,165,IF(L370=8,160,0))))))))+IF(L370&lt;=8,0,IF(L370&lt;=16,153,IF(L370&lt;=24,120,IF(L370&lt;=32,89,IF(L370&lt;=48,58,0)))))-IF(L370&lt;=8,0,IF(L370&lt;=16,(L370-9)*3.06,IF(L370&lt;=24,(L370-17)*3.06,IF(L370&lt;=32,(L370-25)*3.06,IF(L370&lt;=48,(L370-33)*3.06,0))))),0)+IF(F370="PČ",IF(L370=1,449,IF(L370=2,314.6,IF(L370=3,238,IF(L370=4,172,IF(L370=5,159,IF(L370=6,145,IF(L370=7,132,IF(L370=8,119,0))))))))+IF(L370&lt;=8,0,IF(L370&lt;=16,88,IF(L370&lt;=24,55,IF(L370&lt;=32,22,0))))-IF(L370&lt;=8,0,IF(L370&lt;=16,(L370-9)*2.245,IF(L370&lt;=24,(L370-17)*2.245,IF(L370&lt;=32,(L370-25)*2.245,0)))),0)+IF(F370="PČneol",IF(L370=1,85,IF(L370=2,64.61,IF(L370=3,50.76,IF(L370=4,16.25,IF(L370=5,15,IF(L370=6,13.75,IF(L370=7,12.5,IF(L370=8,11.25,0))))))))+IF(L370&lt;=8,0,IF(L370&lt;=16,9,0))-IF(L370&lt;=8,0,IF(L370&lt;=16,(L370-9)*0.425,0)),0)+IF(F370="PŽ",IF(L370=1,85,IF(L370=2,59.5,IF(L370=3,45,IF(L370=4,32.5,IF(L370=5,30,IF(L370=6,27.5,IF(L370=7,25,IF(L370=8,22.5,0))))))))+IF(L370&lt;=8,0,IF(L370&lt;=16,19,IF(L370&lt;=24,13,IF(L370&lt;=32,8,0))))-IF(L370&lt;=8,0,IF(L370&lt;=16,(L370-9)*0.425,IF(L370&lt;=24,(L370-17)*0.425,IF(L370&lt;=32,(L370-25)*0.425,0)))),0)+IF(F370="EČ",IF(L370=1,204,IF(L370=2,156.24,IF(L370=3,123.84,IF(L370=4,72,IF(L370=5,66,IF(L370=6,60,IF(L370=7,54,IF(L370=8,48,0))))))))+IF(L370&lt;=8,0,IF(L370&lt;=16,40,IF(L370&lt;=24,25,0)))-IF(L370&lt;=8,0,IF(L370&lt;=16,(L370-9)*1.02,IF(L370&lt;=24,(L370-17)*1.02,0))),0)+IF(F370="EČneol",IF(L370=1,68,IF(L370=2,51.69,IF(L370=3,40.61,IF(L370=4,13,IF(L370=5,12,IF(L370=6,11,IF(L370=7,10,IF(L370=8,9,0)))))))))+IF(F370="EŽ",IF(L370=1,68,IF(L370=2,47.6,IF(L370=3,36,IF(L370=4,18,IF(L370=5,16.5,IF(L370=6,15,IF(L370=7,13.5,IF(L370=8,12,0))))))))+IF(L370&lt;=8,0,IF(L370&lt;=16,10,IF(L370&lt;=24,6,0)))-IF(L370&lt;=8,0,IF(L370&lt;=16,(L370-9)*0.34,IF(L370&lt;=24,(L370-17)*0.34,0))),0)+IF(F370="PT",IF(L370=1,68,IF(L370=2,52.08,IF(L370=3,41.28,IF(L370=4,24,IF(L370=5,22,IF(L370=6,20,IF(L370=7,18,IF(L370=8,16,0))))))))+IF(L370&lt;=8,0,IF(L370&lt;=16,13,IF(L370&lt;=24,9,IF(L370&lt;=32,4,0))))-IF(L370&lt;=8,0,IF(L370&lt;=16,(L370-9)*0.34,IF(L370&lt;=24,(L370-17)*0.34,IF(L370&lt;=32,(L370-25)*0.34,0)))),0)+IF(F370="JOŽ",IF(L370=1,85,IF(L370=2,59.5,IF(L370=3,45,IF(L370=4,32.5,IF(L370=5,30,IF(L370=6,27.5,IF(L370=7,25,IF(L370=8,22.5,0))))))))+IF(L370&lt;=8,0,IF(L370&lt;=16,19,IF(L370&lt;=24,13,0)))-IF(L370&lt;=8,0,IF(L370&lt;=16,(L370-9)*0.425,IF(L370&lt;=24,(L370-17)*0.425,0))),0)+IF(F370="JPČ",IF(L370=1,68,IF(L370=2,47.6,IF(L370=3,36,IF(L370=4,26,IF(L370=5,24,IF(L370=6,22,IF(L370=7,20,IF(L370=8,18,0))))))))+IF(L370&lt;=8,0,IF(L370&lt;=16,13,IF(L370&lt;=24,9,0)))-IF(L370&lt;=8,0,IF(L370&lt;=16,(L370-9)*0.34,IF(L370&lt;=24,(L370-17)*0.34,0))),0)+IF(F370="JEČ",IF(L370=1,34,IF(L370=2,26.04,IF(L370=3,20.6,IF(L370=4,12,IF(L370=5,11,IF(L370=6,10,IF(L370=7,9,IF(L370=8,8,0))))))))+IF(L370&lt;=8,0,IF(L370&lt;=16,6,0))-IF(L370&lt;=8,0,IF(L370&lt;=16,(L370-9)*0.17,0)),0)+IF(F370="JEOF",IF(L370=1,34,IF(L370=2,26.04,IF(L370=3,20.6,IF(L370=4,12,IF(L370=5,11,IF(L370=6,10,IF(L370=7,9,IF(L370=8,8,0))))))))+IF(L370&lt;=8,0,IF(L370&lt;=16,6,0))-IF(L370&lt;=8,0,IF(L370&lt;=16,(L370-9)*0.17,0)),0)+IF(F370="JnPČ",IF(L370=1,51,IF(L370=2,35.7,IF(L370=3,27,IF(L370=4,19.5,IF(L370=5,18,IF(L370=6,16.5,IF(L370=7,15,IF(L370=8,13.5,0))))))))+IF(L370&lt;=8,0,IF(L370&lt;=16,10,0))-IF(L370&lt;=8,0,IF(L370&lt;=16,(L370-9)*0.255,0)),0)+IF(F370="JnEČ",IF(L370=1,25.5,IF(L370=2,19.53,IF(L370=3,15.48,IF(L370=4,9,IF(L370=5,8.25,IF(L370=6,7.5,IF(L370=7,6.75,IF(L370=8,6,0))))))))+IF(L370&lt;=8,0,IF(L370&lt;=16,5,0))-IF(L370&lt;=8,0,IF(L370&lt;=16,(L370-9)*0.1275,0)),0)+IF(F370="JčPČ",IF(L370=1,21.25,IF(L370=2,14.5,IF(L370=3,11.5,IF(L370=4,7,IF(L370=5,6.5,IF(L370=6,6,IF(L370=7,5.5,IF(L370=8,5,0))))))))+IF(L370&lt;=8,0,IF(L370&lt;=16,4,0))-IF(L370&lt;=8,0,IF(L370&lt;=16,(L370-9)*0.10625,0)),0)+IF(F370="JčEČ",IF(L370=1,17,IF(L370=2,13.02,IF(L370=3,10.32,IF(L370=4,6,IF(L370=5,5.5,IF(L370=6,5,IF(L370=7,4.5,IF(L370=8,4,0))))))))+IF(L370&lt;=8,0,IF(L370&lt;=16,3,0))-IF(L370&lt;=8,0,IF(L370&lt;=16,(L370-9)*0.085,0)),0)+IF(F370="NEAK",IF(L370=1,11.48,IF(L370=2,8.79,IF(L370=3,6.97,IF(L370=4,4.05,IF(L370=5,3.71,IF(L370=6,3.38,IF(L370=7,3.04,IF(L370=8,2.7,0))))))))+IF(L370&lt;=8,0,IF(L370&lt;=16,2,IF(L370&lt;=24,1.3,0)))-IF(L370&lt;=8,0,IF(L370&lt;=16,(L370-9)*0.0574,IF(L370&lt;=24,(L370-17)*0.0574,0))),0))*IF(L370&lt;4,1,IF(OR(F370="PČ",F370="PŽ",F370="PT"),IF(J370&lt;32,J370/32,1),1))* IF(L370&lt;4,1,IF(OR(F370="EČ",F370="EŽ",F370="JOŽ",F370="JPČ",F370="NEAK"),IF(J370&lt;24,J370/24,1),1))*IF(L370&lt;4,1,IF(OR(F370="PČneol",F370="JEČ",F370="JEOF",F370="JnPČ",F370="JnEČ",F370="JčPČ",F370="JčEČ"),IF(J370&lt;16,J370/16,1),1))*IF(L370&lt;4,1,IF(F370="EČneol",IF(J370&lt;8,J370/8,1),1))</f>
        <v>0</v>
      </c>
      <c r="O370" s="52">
        <f t="shared" si="135"/>
        <v>0</v>
      </c>
      <c r="P370" s="53">
        <f t="shared" si="138"/>
        <v>0</v>
      </c>
      <c r="Q370" s="54">
        <f t="shared" si="140"/>
        <v>0</v>
      </c>
      <c r="R370" s="55">
        <f t="shared" si="141"/>
        <v>0</v>
      </c>
    </row>
    <row r="371" spans="1:18" ht="15" hidden="1" customHeight="1">
      <c r="A371" s="49">
        <v>10</v>
      </c>
      <c r="B371" s="49"/>
      <c r="C371" s="50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51">
        <f t="shared" ref="N371" si="142">(IF(F371="OŽ",IF(L371=1,612,IF(L371=2,473.76,IF(L371=3,380.16,IF(L371=4,201.6,IF(L371=5,187.2,IF(L371=6,172.8,IF(L371=7,165,IF(L371=8,160,0))))))))+IF(L371&lt;=8,0,IF(L371&lt;=16,153,IF(L371&lt;=24,120,IF(L371&lt;=32,89,IF(L371&lt;=48,58,0)))))-IF(L371&lt;=8,0,IF(L371&lt;=16,(L371-9)*3.06,IF(L371&lt;=24,(L371-17)*3.06,IF(L371&lt;=32,(L371-25)*3.06,IF(L371&lt;=48,(L371-33)*3.06,0))))),0)+IF(F371="PČ",IF(L371=1,449,IF(L371=2,314.6,IF(L371=3,238,IF(L371=4,172,IF(L371=5,159,IF(L371=6,145,IF(L371=7,132,IF(L371=8,119,0))))))))+IF(L371&lt;=8,0,IF(L371&lt;=16,88,IF(L371&lt;=24,55,IF(L371&lt;=32,22,0))))-IF(L371&lt;=8,0,IF(L371&lt;=16,(L371-9)*2.245,IF(L371&lt;=24,(L371-17)*2.245,IF(L371&lt;=32,(L371-25)*2.245,0)))),0)+IF(F371="PČneol",IF(L371=1,85,IF(L371=2,64.61,IF(L371=3,50.76,IF(L371=4,16.25,IF(L371=5,15,IF(L371=6,13.75,IF(L371=7,12.5,IF(L371=8,11.25,0))))))))+IF(L371&lt;=8,0,IF(L371&lt;=16,9,0))-IF(L371&lt;=8,0,IF(L371&lt;=16,(L371-9)*0.425,0)),0)+IF(F371="PŽ",IF(L371=1,85,IF(L371=2,59.5,IF(L371=3,45,IF(L371=4,32.5,IF(L371=5,30,IF(L371=6,27.5,IF(L371=7,25,IF(L371=8,22.5,0))))))))+IF(L371&lt;=8,0,IF(L371&lt;=16,19,IF(L371&lt;=24,13,IF(L371&lt;=32,8,0))))-IF(L371&lt;=8,0,IF(L371&lt;=16,(L371-9)*0.425,IF(L371&lt;=24,(L371-17)*0.425,IF(L371&lt;=32,(L371-25)*0.425,0)))),0)+IF(F371="EČ",IF(L371=1,204,IF(L371=2,156.24,IF(L371=3,123.84,IF(L371=4,72,IF(L371=5,66,IF(L371=6,60,IF(L371=7,54,IF(L371=8,48,0))))))))+IF(L371&lt;=8,0,IF(L371&lt;=16,40,IF(L371&lt;=24,25,0)))-IF(L371&lt;=8,0,IF(L371&lt;=16,(L371-9)*1.02,IF(L371&lt;=24,(L371-17)*1.02,0))),0)+IF(F371="EČneol",IF(L371=1,68,IF(L371=2,51.69,IF(L371=3,40.61,IF(L371=4,13,IF(L371=5,12,IF(L371=6,11,IF(L371=7,10,IF(L371=8,9,0)))))))))+IF(F371="EŽ",IF(L371=1,68,IF(L371=2,47.6,IF(L371=3,36,IF(L371=4,18,IF(L371=5,16.5,IF(L371=6,15,IF(L371=7,13.5,IF(L371=8,12,0))))))))+IF(L371&lt;=8,0,IF(L371&lt;=16,10,IF(L371&lt;=24,6,0)))-IF(L371&lt;=8,0,IF(L371&lt;=16,(L371-9)*0.34,IF(L371&lt;=24,(L371-17)*0.34,0))),0)+IF(F371="PT",IF(L371=1,68,IF(L371=2,52.08,IF(L371=3,41.28,IF(L371=4,24,IF(L371=5,22,IF(L371=6,20,IF(L371=7,18,IF(L371=8,16,0))))))))+IF(L371&lt;=8,0,IF(L371&lt;=16,13,IF(L371&lt;=24,9,IF(L371&lt;=32,4,0))))-IF(L371&lt;=8,0,IF(L371&lt;=16,(L371-9)*0.34,IF(L371&lt;=24,(L371-17)*0.34,IF(L371&lt;=32,(L371-25)*0.34,0)))),0)+IF(F371="JOŽ",IF(L371=1,85,IF(L371=2,59.5,IF(L371=3,45,IF(L371=4,32.5,IF(L371=5,30,IF(L371=6,27.5,IF(L371=7,25,IF(L371=8,22.5,0))))))))+IF(L371&lt;=8,0,IF(L371&lt;=16,19,IF(L371&lt;=24,13,0)))-IF(L371&lt;=8,0,IF(L371&lt;=16,(L371-9)*0.425,IF(L371&lt;=24,(L371-17)*0.425,0))),0)+IF(F371="JPČ",IF(L371=1,68,IF(L371=2,47.6,IF(L371=3,36,IF(L371=4,26,IF(L371=5,24,IF(L371=6,22,IF(L371=7,20,IF(L371=8,18,0))))))))+IF(L371&lt;=8,0,IF(L371&lt;=16,13,IF(L371&lt;=24,9,0)))-IF(L371&lt;=8,0,IF(L371&lt;=16,(L371-9)*0.34,IF(L371&lt;=24,(L371-17)*0.34,0))),0)+IF(F371="JEČ",IF(L371=1,34,IF(L371=2,26.04,IF(L371=3,20.6,IF(L371=4,12,IF(L371=5,11,IF(L371=6,10,IF(L371=7,9,IF(L371=8,8,0))))))))+IF(L371&lt;=8,0,IF(L371&lt;=16,6,0))-IF(L371&lt;=8,0,IF(L371&lt;=16,(L371-9)*0.17,0)),0)+IF(F371="JEOF",IF(L371=1,34,IF(L371=2,26.04,IF(L371=3,20.6,IF(L371=4,12,IF(L371=5,11,IF(L371=6,10,IF(L371=7,9,IF(L371=8,8,0))))))))+IF(L371&lt;=8,0,IF(L371&lt;=16,6,0))-IF(L371&lt;=8,0,IF(L371&lt;=16,(L371-9)*0.17,0)),0)+IF(F371="JnPČ",IF(L371=1,51,IF(L371=2,35.7,IF(L371=3,27,IF(L371=4,19.5,IF(L371=5,18,IF(L371=6,16.5,IF(L371=7,15,IF(L371=8,13.5,0))))))))+IF(L371&lt;=8,0,IF(L371&lt;=16,10,0))-IF(L371&lt;=8,0,IF(L371&lt;=16,(L371-9)*0.255,0)),0)+IF(F371="JnEČ",IF(L371=1,25.5,IF(L371=2,19.53,IF(L371=3,15.48,IF(L371=4,9,IF(L371=5,8.25,IF(L371=6,7.5,IF(L371=7,6.75,IF(L371=8,6,0))))))))+IF(L371&lt;=8,0,IF(L371&lt;=16,5,0))-IF(L371&lt;=8,0,IF(L371&lt;=16,(L371-9)*0.1275,0)),0)+IF(F371="JčPČ",IF(L371=1,21.25,IF(L371=2,14.5,IF(L371=3,11.5,IF(L371=4,7,IF(L371=5,6.5,IF(L371=6,6,IF(L371=7,5.5,IF(L371=8,5,0))))))))+IF(L371&lt;=8,0,IF(L371&lt;=16,4,0))-IF(L371&lt;=8,0,IF(L371&lt;=16,(L371-9)*0.10625,0)),0)+IF(F371="JčEČ",IF(L371=1,17,IF(L371=2,13.02,IF(L371=3,10.32,IF(L371=4,6,IF(L371=5,5.5,IF(L371=6,5,IF(L371=7,4.5,IF(L371=8,4,0))))))))+IF(L371&lt;=8,0,IF(L371&lt;=16,3,0))-IF(L371&lt;=8,0,IF(L371&lt;=16,(L371-9)*0.085,0)),0)+IF(F371="NEAK",IF(L371=1,11.48,IF(L371=2,8.79,IF(L371=3,6.97,IF(L371=4,4.05,IF(L371=5,3.71,IF(L371=6,3.38,IF(L371=7,3.04,IF(L371=8,2.7,0))))))))+IF(L371&lt;=8,0,IF(L371&lt;=16,2,IF(L371&lt;=24,1.3,0)))-IF(L371&lt;=8,0,IF(L371&lt;=16,(L371-9)*0.0574,IF(L371&lt;=24,(L371-17)*0.0574,0))),0))*IF(L371&lt;4,1,IF(OR(F371="PČ",F371="PŽ",F371="PT"),IF(J371&lt;32,J371/32,1),1))* IF(L371&lt;4,1,IF(OR(F371="EČ",F371="EŽ",F371="JOŽ",F371="JPČ",F371="NEAK"),IF(J371&lt;24,J371/24,1),1))*IF(L371&lt;4,1,IF(OR(F371="PČneol",F371="JEČ",F371="JEOF",F371="JnPČ",F371="JnEČ",F371="JčPČ",F371="JčEČ"),IF(J371&lt;16,J371/16,1),1))*IF(L371&lt;4,1,IF(F371="EČneol",IF(J371&lt;8,J371/8,1),1))</f>
        <v>0</v>
      </c>
      <c r="O371" s="52">
        <f t="shared" si="135"/>
        <v>0</v>
      </c>
      <c r="P371" s="53">
        <f t="shared" si="138"/>
        <v>0</v>
      </c>
      <c r="Q371" s="54">
        <f t="shared" si="140"/>
        <v>0</v>
      </c>
      <c r="R371" s="55">
        <f t="shared" si="141"/>
        <v>0</v>
      </c>
    </row>
    <row r="372" spans="1:18" ht="15" customHeight="1">
      <c r="A372" s="102" t="s">
        <v>3</v>
      </c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4"/>
      <c r="R372" s="55">
        <f>SUM(R362:R371)</f>
        <v>0</v>
      </c>
    </row>
    <row r="373" spans="1:18" ht="15" customHeight="1">
      <c r="A373" s="4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7"/>
    </row>
    <row r="374" spans="1:18" ht="15" customHeight="1">
      <c r="A374" s="105" t="s">
        <v>203</v>
      </c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48"/>
    </row>
    <row r="375" spans="1:18" ht="15" customHeight="1">
      <c r="A375" s="105" t="s">
        <v>1</v>
      </c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48"/>
    </row>
    <row r="376" spans="1:18" ht="15" customHeight="1">
      <c r="A376" s="105" t="s">
        <v>204</v>
      </c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48"/>
    </row>
    <row r="377" spans="1:18" ht="15" customHeight="1">
      <c r="A377" s="49">
        <v>1</v>
      </c>
      <c r="B377" s="49" t="s">
        <v>114</v>
      </c>
      <c r="C377" s="50" t="s">
        <v>193</v>
      </c>
      <c r="D377" s="49" t="s">
        <v>101</v>
      </c>
      <c r="E377" s="49">
        <v>1</v>
      </c>
      <c r="F377" s="49" t="s">
        <v>137</v>
      </c>
      <c r="G377" s="49">
        <v>1</v>
      </c>
      <c r="H377" s="49" t="s">
        <v>103</v>
      </c>
      <c r="I377" s="49"/>
      <c r="J377" s="49">
        <v>19</v>
      </c>
      <c r="K377" s="49">
        <v>15</v>
      </c>
      <c r="L377" s="49">
        <v>16</v>
      </c>
      <c r="M377" s="49" t="s">
        <v>108</v>
      </c>
      <c r="N377" s="51">
        <f t="shared" ref="N377:N386" si="143">(IF(F377="OŽ",IF(L377=1,612,IF(L377=2,473.76,IF(L377=3,380.16,IF(L377=4,201.6,IF(L377=5,187.2,IF(L377=6,172.8,IF(L377=7,165,IF(L377=8,160,0))))))))+IF(L377&lt;=8,0,IF(L377&lt;=16,153,IF(L377&lt;=24,120,IF(L377&lt;=32,89,IF(L377&lt;=48,58,0)))))-IF(L377&lt;=8,0,IF(L377&lt;=16,(L377-9)*3.06,IF(L377&lt;=24,(L377-17)*3.06,IF(L377&lt;=32,(L377-25)*3.06,IF(L377&lt;=48,(L377-33)*3.06,0))))),0)+IF(F377="PČ",IF(L377=1,449,IF(L377=2,314.6,IF(L377=3,238,IF(L377=4,172,IF(L377=5,159,IF(L377=6,145,IF(L377=7,132,IF(L377=8,119,0))))))))+IF(L377&lt;=8,0,IF(L377&lt;=16,88,IF(L377&lt;=24,55,IF(L377&lt;=32,22,0))))-IF(L377&lt;=8,0,IF(L377&lt;=16,(L377-9)*2.245,IF(L377&lt;=24,(L377-17)*2.245,IF(L377&lt;=32,(L377-25)*2.245,0)))),0)+IF(F377="PČneol",IF(L377=1,85,IF(L377=2,64.61,IF(L377=3,50.76,IF(L377=4,16.25,IF(L377=5,15,IF(L377=6,13.75,IF(L377=7,12.5,IF(L377=8,11.25,0))))))))+IF(L377&lt;=8,0,IF(L377&lt;=16,9,0))-IF(L377&lt;=8,0,IF(L377&lt;=16,(L377-9)*0.425,0)),0)+IF(F377="PŽ",IF(L377=1,85,IF(L377=2,59.5,IF(L377=3,45,IF(L377=4,32.5,IF(L377=5,30,IF(L377=6,27.5,IF(L377=7,25,IF(L377=8,22.5,0))))))))+IF(L377&lt;=8,0,IF(L377&lt;=16,19,IF(L377&lt;=24,13,IF(L377&lt;=32,8,0))))-IF(L377&lt;=8,0,IF(L377&lt;=16,(L377-9)*0.425,IF(L377&lt;=24,(L377-17)*0.425,IF(L377&lt;=32,(L377-25)*0.425,0)))),0)+IF(F377="EČ",IF(L377=1,204,IF(L377=2,156.24,IF(L377=3,123.84,IF(L377=4,72,IF(L377=5,66,IF(L377=6,60,IF(L377=7,54,IF(L377=8,48,0))))))))+IF(L377&lt;=8,0,IF(L377&lt;=16,40,IF(L377&lt;=24,25,0)))-IF(L377&lt;=8,0,IF(L377&lt;=16,(L377-9)*1.02,IF(L377&lt;=24,(L377-17)*1.02,0))),0)+IF(F377="EČneol",IF(L377=1,68,IF(L377=2,51.69,IF(L377=3,40.61,IF(L377=4,13,IF(L377=5,12,IF(L377=6,11,IF(L377=7,10,IF(L377=8,9,0)))))))))+IF(F377="EŽ",IF(L377=1,68,IF(L377=2,47.6,IF(L377=3,36,IF(L377=4,18,IF(L377=5,16.5,IF(L377=6,15,IF(L377=7,13.5,IF(L377=8,12,0))))))))+IF(L377&lt;=8,0,IF(L377&lt;=16,10,IF(L377&lt;=24,6,0)))-IF(L377&lt;=8,0,IF(L377&lt;=16,(L377-9)*0.34,IF(L377&lt;=24,(L377-17)*0.34,0))),0)+IF(F377="PT",IF(L377=1,68,IF(L377=2,52.08,IF(L377=3,41.28,IF(L377=4,24,IF(L377=5,22,IF(L377=6,20,IF(L377=7,18,IF(L377=8,16,0))))))))+IF(L377&lt;=8,0,IF(L377&lt;=16,13,IF(L377&lt;=24,9,IF(L377&lt;=32,4,0))))-IF(L377&lt;=8,0,IF(L377&lt;=16,(L377-9)*0.34,IF(L377&lt;=24,(L377-17)*0.34,IF(L377&lt;=32,(L377-25)*0.34,0)))),0)+IF(F377="JOŽ",IF(L377=1,85,IF(L377=2,59.5,IF(L377=3,45,IF(L377=4,32.5,IF(L377=5,30,IF(L377=6,27.5,IF(L377=7,25,IF(L377=8,22.5,0))))))))+IF(L377&lt;=8,0,IF(L377&lt;=16,19,IF(L377&lt;=24,13,0)))-IF(L377&lt;=8,0,IF(L377&lt;=16,(L377-9)*0.425,IF(L377&lt;=24,(L377-17)*0.425,0))),0)+IF(F377="JPČ",IF(L377=1,68,IF(L377=2,47.6,IF(L377=3,36,IF(L377=4,26,IF(L377=5,24,IF(L377=6,22,IF(L377=7,20,IF(L377=8,18,0))))))))+IF(L377&lt;=8,0,IF(L377&lt;=16,13,IF(L377&lt;=24,9,0)))-IF(L377&lt;=8,0,IF(L377&lt;=16,(L377-9)*0.34,IF(L377&lt;=24,(L377-17)*0.34,0))),0)+IF(F377="JEČ",IF(L377=1,34,IF(L377=2,26.04,IF(L377=3,20.6,IF(L377=4,12,IF(L377=5,11,IF(L377=6,10,IF(L377=7,9,IF(L377=8,8,0))))))))+IF(L377&lt;=8,0,IF(L377&lt;=16,6,0))-IF(L377&lt;=8,0,IF(L377&lt;=16,(L377-9)*0.17,0)),0)+IF(F377="JEOF",IF(L377=1,34,IF(L377=2,26.04,IF(L377=3,20.6,IF(L377=4,12,IF(L377=5,11,IF(L377=6,10,IF(L377=7,9,IF(L377=8,8,0))))))))+IF(L377&lt;=8,0,IF(L377&lt;=16,6,0))-IF(L377&lt;=8,0,IF(L377&lt;=16,(L377-9)*0.17,0)),0)+IF(F377="JnPČ",IF(L377=1,51,IF(L377=2,35.7,IF(L377=3,27,IF(L377=4,19.5,IF(L377=5,18,IF(L377=6,16.5,IF(L377=7,15,IF(L377=8,13.5,0))))))))+IF(L377&lt;=8,0,IF(L377&lt;=16,10,0))-IF(L377&lt;=8,0,IF(L377&lt;=16,(L377-9)*0.255,0)),0)+IF(F377="JnEČ",IF(L377=1,25.5,IF(L377=2,19.53,IF(L377=3,15.48,IF(L377=4,9,IF(L377=5,8.25,IF(L377=6,7.5,IF(L377=7,6.75,IF(L377=8,6,0))))))))+IF(L377&lt;=8,0,IF(L377&lt;=16,5,0))-IF(L377&lt;=8,0,IF(L377&lt;=16,(L377-9)*0.1275,0)),0)+IF(F377="JčPČ",IF(L377=1,21.25,IF(L377=2,14.5,IF(L377=3,11.5,IF(L377=4,7,IF(L377=5,6.5,IF(L377=6,6,IF(L377=7,5.5,IF(L377=8,5,0))))))))+IF(L377&lt;=8,0,IF(L377&lt;=16,4,0))-IF(L377&lt;=8,0,IF(L377&lt;=16,(L377-9)*0.10625,0)),0)+IF(F377="JčEČ",IF(L377=1,17,IF(L377=2,13.02,IF(L377=3,10.32,IF(L377=4,6,IF(L377=5,5.5,IF(L377=6,5,IF(L377=7,4.5,IF(L377=8,4,0))))))))+IF(L377&lt;=8,0,IF(L377&lt;=16,3,0))-IF(L377&lt;=8,0,IF(L377&lt;=16,(L377-9)*0.085,0)),0)+IF(F377="NEAK",IF(L377=1,11.48,IF(L377=2,8.79,IF(L377=3,6.97,IF(L377=4,4.05,IF(L377=5,3.71,IF(L377=6,3.38,IF(L377=7,3.04,IF(L377=8,2.7,0))))))))+IF(L377&lt;=8,0,IF(L377&lt;=16,2,IF(L377&lt;=24,1.3,0)))-IF(L377&lt;=8,0,IF(L377&lt;=16,(L377-9)*0.0574,IF(L377&lt;=24,(L377-17)*0.0574,0))),0))*IF(L377&lt;4,1,IF(OR(F377="PČ",F377="PŽ",F377="PT"),IF(J377&lt;32,J377/32,1),1))* IF(L377&lt;4,1,IF(OR(F377="EČ",F377="EŽ",F377="JOŽ",F377="JPČ",F377="NEAK"),IF(J377&lt;24,J377/24,1),1))*IF(L377&lt;4,1,IF(OR(F377="PČneol",F377="JEČ",F377="JEOF",F377="JnPČ",F377="JnEČ",F377="JčPČ",F377="JčEČ"),IF(J377&lt;16,J377/16,1),1))*IF(L377&lt;4,1,IF(F377="EČneol",IF(J377&lt;8,J377/8,1),1))</f>
        <v>4.8099999999999996</v>
      </c>
      <c r="O377" s="52">
        <f t="shared" ref="O377:O386" si="144">IF(F377="OŽ",N377,IF(H377="Ne",IF(J377*0.3&lt;=J377-L377,N377,0),IF(J377*0.1&lt;=J377-L377,N377,0)))</f>
        <v>0</v>
      </c>
      <c r="P377" s="53">
        <f t="shared" ref="P377:P386" si="145">IF(O377=0,0,IF(F377="OŽ",IF(L377&gt;47,0,IF(J377&gt;47,(48-L377)*1.836,((48-L377)-(48-J377))*1.836)),0)+IF(F377="PČ",IF(L377&gt;31,0,IF(J377&gt;31,(32-L377)*1.347,((32-L377)-(32-J377))*1.347)),0)+ IF(F377="PČneol",IF(L377&gt;15,0,IF(J377&gt;15,(16-L377)*0.255,((16-L377)-(16-J377))*0.255)),0)+IF(F377="PŽ",IF(L377&gt;31,0,IF(J377&gt;31,(32-L377)*0.255,((32-L377)-(32-J377))*0.255)),0)+IF(F377="EČ",IF(L377&gt;23,0,IF(J377&gt;23,(24-L377)*0.612,((24-L377)-(24-J377))*0.612)),0)+IF(F377="EČneol",IF(L377&gt;7,0,IF(J377&gt;7,(8-L377)*0.204,((8-L377)-(8-J377))*0.204)),0)+IF(F377="EŽ",IF(L377&gt;23,0,IF(J377&gt;23,(24-L377)*0.204,((24-L377)-(24-J377))*0.204)),0)+IF(F377="PT",IF(L377&gt;31,0,IF(J377&gt;31,(32-L377)*0.204,((32-L377)-(32-J377))*0.204)),0)+IF(F377="JOŽ",IF(L377&gt;23,0,IF(J377&gt;23,(24-L377)*0.255,((24-L377)-(24-J377))*0.255)),0)+IF(F377="JPČ",IF(L377&gt;23,0,IF(J377&gt;23,(24-L377)*0.204,((24-L377)-(24-J377))*0.204)),0)+IF(F377="JEČ",IF(L377&gt;15,0,IF(J377&gt;15,(16-L377)*0.102,((16-L377)-(16-J377))*0.102)),0)+IF(F377="JEOF",IF(L377&gt;15,0,IF(J377&gt;15,(16-L377)*0.102,((16-L377)-(16-J377))*0.102)),0)+IF(F377="JnPČ",IF(L377&gt;15,0,IF(J377&gt;15,(16-L377)*0.153,((16-L377)-(16-J377))*0.153)),0)+IF(F377="JnEČ",IF(L377&gt;15,0,IF(J377&gt;15,(16-L377)*0.0765,((16-L377)-(16-J377))*0.0765)),0)+IF(F377="JčPČ",IF(L377&gt;15,0,IF(J377&gt;15,(16-L377)*0.06375,((16-L377)-(16-J377))*0.06375)),0)+IF(F377="JčEČ",IF(L377&gt;15,0,IF(J377&gt;15,(16-L377)*0.051,((16-L377)-(16-J377))*0.051)),0)+IF(F377="NEAK",IF(L377&gt;23,0,IF(J377&gt;23,(24-L377)*0.03444,((24-L377)-(24-J377))*0.03444)),0))</f>
        <v>0</v>
      </c>
      <c r="Q377" s="54">
        <f t="shared" ref="Q377:Q386" si="146">IF(ISERROR(P377*100/N377),0,(P377*100/N377))</f>
        <v>0</v>
      </c>
      <c r="R377" s="55">
        <f t="shared" ref="R377:R382" si="147">IF(Q377&lt;=30,O377+P377,O377+O377*0.3)*IF(G377=1,0.4,IF(G377=2,0.75,IF(G377="1 (kas 4 m. 1 k. nerengiamos)",0.52,1)))*IF(D377="olimpinė",1,IF(M377="Ne",0.5,1))*IF(D377="olimpinė",1,IF(J377&lt;8,0,1))*E377*IF(D377="olimpinė",1,IF(K377&lt;16,0,1))*IF(I377&lt;=1,1,1/I377)*IF(OR(A17="Lietuvos lengvosios atletikos federacija",A17="Lietuvos šaudymo sporto sąjunga"),1.01,1)*IF(OR(A17="Lietuvos dviračių sporto federacija",A17="Lietuvos biatlono federacija",A17=" Lietuvos nacionalinė slidinėjimo asociacija"),1.03,1)*IF(OR(A17="Lietuvos baidarių ir kanojų irklavimo federacija",A17="Lietuvos buriuotojų sąjunga",A17="Lietuvos irklavimo federacija"),1.04,1)*IF(OR(A17="Lietuvos aeroklubas",A17="Lietuvos automobilių sporto federacija",A17="Lietuvos motociklų sporto federacija",A17="Lietuvos motorlaivių federacija",A17="Lietuvos žirginio sporto federacija"),1.09,1)</f>
        <v>0</v>
      </c>
    </row>
    <row r="378" spans="1:18" ht="15" customHeight="1">
      <c r="A378" s="49">
        <v>2</v>
      </c>
      <c r="B378" s="49" t="s">
        <v>114</v>
      </c>
      <c r="C378" s="50" t="s">
        <v>194</v>
      </c>
      <c r="D378" s="49" t="s">
        <v>101</v>
      </c>
      <c r="E378" s="49">
        <v>1</v>
      </c>
      <c r="F378" s="49" t="s">
        <v>137</v>
      </c>
      <c r="G378" s="49">
        <v>1</v>
      </c>
      <c r="H378" s="49" t="s">
        <v>103</v>
      </c>
      <c r="I378" s="49"/>
      <c r="J378" s="49">
        <v>19</v>
      </c>
      <c r="K378" s="49">
        <v>15</v>
      </c>
      <c r="L378" s="49">
        <v>16</v>
      </c>
      <c r="M378" s="49" t="s">
        <v>108</v>
      </c>
      <c r="N378" s="51">
        <f t="shared" si="143"/>
        <v>4.8099999999999996</v>
      </c>
      <c r="O378" s="52">
        <f t="shared" si="144"/>
        <v>0</v>
      </c>
      <c r="P378" s="53">
        <f t="shared" si="145"/>
        <v>0</v>
      </c>
      <c r="Q378" s="54">
        <f t="shared" si="146"/>
        <v>0</v>
      </c>
      <c r="R378" s="55">
        <f t="shared" si="147"/>
        <v>0</v>
      </c>
    </row>
    <row r="379" spans="1:18" ht="15" customHeight="1">
      <c r="A379" s="49">
        <v>3</v>
      </c>
      <c r="B379" s="49" t="s">
        <v>114</v>
      </c>
      <c r="C379" s="50" t="s">
        <v>195</v>
      </c>
      <c r="D379" s="49" t="s">
        <v>104</v>
      </c>
      <c r="E379" s="49">
        <v>1</v>
      </c>
      <c r="F379" s="49" t="s">
        <v>137</v>
      </c>
      <c r="G379" s="49">
        <v>1</v>
      </c>
      <c r="H379" s="49" t="s">
        <v>103</v>
      </c>
      <c r="I379" s="49"/>
      <c r="J379" s="49">
        <v>19</v>
      </c>
      <c r="K379" s="49">
        <v>15</v>
      </c>
      <c r="L379" s="49">
        <v>16</v>
      </c>
      <c r="M379" s="49" t="s">
        <v>108</v>
      </c>
      <c r="N379" s="51">
        <f t="shared" si="143"/>
        <v>4.8099999999999996</v>
      </c>
      <c r="O379" s="52">
        <f t="shared" si="144"/>
        <v>0</v>
      </c>
      <c r="P379" s="53">
        <f t="shared" si="145"/>
        <v>0</v>
      </c>
      <c r="Q379" s="54">
        <f t="shared" si="146"/>
        <v>0</v>
      </c>
      <c r="R379" s="55">
        <f t="shared" si="147"/>
        <v>0</v>
      </c>
    </row>
    <row r="380" spans="1:18" ht="15" customHeight="1">
      <c r="A380" s="49">
        <v>4</v>
      </c>
      <c r="B380" s="49" t="s">
        <v>205</v>
      </c>
      <c r="C380" s="50" t="s">
        <v>193</v>
      </c>
      <c r="D380" s="49" t="s">
        <v>101</v>
      </c>
      <c r="E380" s="49">
        <v>1</v>
      </c>
      <c r="F380" s="49" t="s">
        <v>137</v>
      </c>
      <c r="G380" s="49">
        <v>1</v>
      </c>
      <c r="H380" s="49" t="s">
        <v>103</v>
      </c>
      <c r="I380" s="49"/>
      <c r="J380" s="49">
        <v>13</v>
      </c>
      <c r="K380" s="49">
        <v>11</v>
      </c>
      <c r="L380" s="49">
        <v>13</v>
      </c>
      <c r="M380" s="49" t="s">
        <v>108</v>
      </c>
      <c r="N380" s="51">
        <f t="shared" si="143"/>
        <v>4.3224999999999998</v>
      </c>
      <c r="O380" s="52">
        <f t="shared" si="144"/>
        <v>0</v>
      </c>
      <c r="P380" s="53">
        <f t="shared" si="145"/>
        <v>0</v>
      </c>
      <c r="Q380" s="54">
        <f t="shared" si="146"/>
        <v>0</v>
      </c>
      <c r="R380" s="55">
        <f t="shared" si="147"/>
        <v>0</v>
      </c>
    </row>
    <row r="381" spans="1:18" ht="15" customHeight="1">
      <c r="A381" s="49">
        <v>5</v>
      </c>
      <c r="B381" s="49" t="s">
        <v>205</v>
      </c>
      <c r="C381" s="50" t="s">
        <v>194</v>
      </c>
      <c r="D381" s="49" t="s">
        <v>101</v>
      </c>
      <c r="E381" s="49">
        <v>1</v>
      </c>
      <c r="F381" s="49" t="s">
        <v>137</v>
      </c>
      <c r="G381" s="49">
        <v>1</v>
      </c>
      <c r="H381" s="49" t="s">
        <v>103</v>
      </c>
      <c r="I381" s="49"/>
      <c r="J381" s="49">
        <v>13</v>
      </c>
      <c r="K381" s="49">
        <v>11</v>
      </c>
      <c r="L381" s="49">
        <v>12</v>
      </c>
      <c r="M381" s="49" t="s">
        <v>108</v>
      </c>
      <c r="N381" s="51">
        <f t="shared" si="143"/>
        <v>4.4606250000000003</v>
      </c>
      <c r="O381" s="52">
        <f t="shared" si="144"/>
        <v>0</v>
      </c>
      <c r="P381" s="53">
        <f t="shared" si="145"/>
        <v>0</v>
      </c>
      <c r="Q381" s="54">
        <f t="shared" si="146"/>
        <v>0</v>
      </c>
      <c r="R381" s="55">
        <f t="shared" si="147"/>
        <v>0</v>
      </c>
    </row>
    <row r="382" spans="1:18" ht="15" customHeight="1">
      <c r="A382" s="49">
        <v>6</v>
      </c>
      <c r="B382" s="49" t="s">
        <v>205</v>
      </c>
      <c r="C382" s="50" t="s">
        <v>195</v>
      </c>
      <c r="D382" s="49" t="s">
        <v>104</v>
      </c>
      <c r="E382" s="49">
        <v>1</v>
      </c>
      <c r="F382" s="49" t="s">
        <v>137</v>
      </c>
      <c r="G382" s="49">
        <v>1</v>
      </c>
      <c r="H382" s="49" t="s">
        <v>103</v>
      </c>
      <c r="I382" s="49"/>
      <c r="J382" s="49">
        <v>13</v>
      </c>
      <c r="K382" s="49">
        <v>11</v>
      </c>
      <c r="L382" s="49">
        <v>12</v>
      </c>
      <c r="M382" s="49" t="s">
        <v>108</v>
      </c>
      <c r="N382" s="51">
        <f t="shared" si="143"/>
        <v>4.4606250000000003</v>
      </c>
      <c r="O382" s="52">
        <f t="shared" si="144"/>
        <v>0</v>
      </c>
      <c r="P382" s="53">
        <f t="shared" si="145"/>
        <v>0</v>
      </c>
      <c r="Q382" s="54">
        <f t="shared" si="146"/>
        <v>0</v>
      </c>
      <c r="R382" s="55">
        <f t="shared" si="147"/>
        <v>0</v>
      </c>
    </row>
    <row r="383" spans="1:18" ht="15" customHeight="1">
      <c r="A383" s="49">
        <v>7</v>
      </c>
      <c r="B383" s="49" t="s">
        <v>122</v>
      </c>
      <c r="C383" s="50" t="s">
        <v>193</v>
      </c>
      <c r="D383" s="49" t="s">
        <v>101</v>
      </c>
      <c r="E383" s="49">
        <v>1</v>
      </c>
      <c r="F383" s="49" t="s">
        <v>137</v>
      </c>
      <c r="G383" s="49">
        <v>1</v>
      </c>
      <c r="H383" s="49" t="s">
        <v>103</v>
      </c>
      <c r="I383" s="49"/>
      <c r="J383" s="49">
        <v>11</v>
      </c>
      <c r="K383" s="49">
        <v>9</v>
      </c>
      <c r="L383" s="49">
        <v>10</v>
      </c>
      <c r="M383" s="49" t="s">
        <v>108</v>
      </c>
      <c r="N383" s="51">
        <f t="shared" si="143"/>
        <v>4.0081249999999997</v>
      </c>
      <c r="O383" s="52">
        <f t="shared" si="144"/>
        <v>0</v>
      </c>
      <c r="P383" s="53">
        <f t="shared" si="145"/>
        <v>0</v>
      </c>
      <c r="Q383" s="54">
        <f t="shared" si="146"/>
        <v>0</v>
      </c>
      <c r="R383" s="55">
        <f>IF(Q383&lt;=30,O383+P383,O383+O383*0.3)*IF(G383=1,0.4,IF(G383=2,0.75,IF(G383="1 (kas 4 m. 1 k. nerengiamos)",0.52,1)))*IF(D383="olimpinė",1,IF(M383="Ne",0.5,1))*IF(D383="olimpinė",1,IF(J383&lt;8,0,1))*E383*IF(D383="olimpinė",1,IF(K383&lt;16,0,1))*IF(I383&lt;=1,1,1/I383)*IF(OR(A358="Lietuvos lengvosios atletikos federacija",A358="Lietuvos šaudymo sporto sąjunga"),1.01,1)*IF(OR(A358="Lietuvos dviračių sporto federacija",A358="Lietuvos biatlono federacija",A358=" Lietuvos nacionalinė slidinėjimo asociacija"),1.03,1)*IF(OR(A358="Lietuvos baidarių ir kanojų irklavimo federacija",A358="Lietuvos buriuotojų sąjunga",A358="Lietuvos irklavimo federacija"),1.04,1)*IF(OR(A358="Lietuvos aeroklubas",A358="Lietuvos automobilių sporto federacija",A358="Lietuvos motociklų sporto federacija",A358="Lietuvos motorlaivių federacija",A358="Lietuvos žirginio sporto federacija"),1.09,1)</f>
        <v>0</v>
      </c>
    </row>
    <row r="384" spans="1:18" ht="15" customHeight="1">
      <c r="A384" s="49">
        <v>8</v>
      </c>
      <c r="B384" s="49" t="s">
        <v>122</v>
      </c>
      <c r="C384" s="50" t="s">
        <v>194</v>
      </c>
      <c r="D384" s="49" t="s">
        <v>101</v>
      </c>
      <c r="E384" s="49">
        <v>1</v>
      </c>
      <c r="F384" s="49" t="s">
        <v>137</v>
      </c>
      <c r="G384" s="49">
        <v>1</v>
      </c>
      <c r="H384" s="49" t="s">
        <v>103</v>
      </c>
      <c r="I384" s="49"/>
      <c r="J384" s="49">
        <v>11</v>
      </c>
      <c r="K384" s="49">
        <v>9</v>
      </c>
      <c r="L384" s="49">
        <v>10</v>
      </c>
      <c r="M384" s="49" t="s">
        <v>108</v>
      </c>
      <c r="N384" s="51">
        <f t="shared" si="143"/>
        <v>4.0081249999999997</v>
      </c>
      <c r="O384" s="52">
        <f t="shared" si="144"/>
        <v>0</v>
      </c>
      <c r="P384" s="53">
        <f t="shared" si="145"/>
        <v>0</v>
      </c>
      <c r="Q384" s="54">
        <f t="shared" si="146"/>
        <v>0</v>
      </c>
      <c r="R384" s="55">
        <f t="shared" ref="R384:R386" si="148">IF(Q384&lt;=30,O384+P384,O384+O384*0.3)*IF(G384=1,0.4,IF(G384=2,0.75,IF(G384="1 (kas 4 m. 1 k. nerengiamos)",0.52,1)))*IF(D384="olimpinė",1,IF(M384="Ne",0.5,1))*IF(D384="olimpinė",1,IF(J384&lt;8,0,1))*E384*IF(D384="olimpinė",1,IF(K384&lt;16,0,1))*IF(I384&lt;=1,1,1/I384)*IF(OR(A374="Lietuvos lengvosios atletikos federacija",A374="Lietuvos šaudymo sporto sąjunga"),1.01,1)*IF(OR(A374="Lietuvos dviračių sporto federacija",A374="Lietuvos biatlono federacija",A374=" Lietuvos nacionalinė slidinėjimo asociacija"),1.03,1)*IF(OR(A374="Lietuvos baidarių ir kanojų irklavimo federacija",A374="Lietuvos buriuotojų sąjunga",A374="Lietuvos irklavimo federacija"),1.04,1)*IF(OR(A374="Lietuvos aeroklubas",A374="Lietuvos automobilių sporto federacija",A374="Lietuvos motociklų sporto federacija",A374="Lietuvos motorlaivių federacija",A374="Lietuvos žirginio sporto federacija"),1.09,1)</f>
        <v>0</v>
      </c>
    </row>
    <row r="385" spans="1:18" ht="15" customHeight="1">
      <c r="A385" s="49">
        <v>9</v>
      </c>
      <c r="B385" s="49" t="s">
        <v>122</v>
      </c>
      <c r="C385" s="50" t="s">
        <v>195</v>
      </c>
      <c r="D385" s="49" t="s">
        <v>104</v>
      </c>
      <c r="E385" s="49">
        <v>1</v>
      </c>
      <c r="F385" s="49" t="s">
        <v>137</v>
      </c>
      <c r="G385" s="49">
        <v>1</v>
      </c>
      <c r="H385" s="49" t="s">
        <v>103</v>
      </c>
      <c r="I385" s="49"/>
      <c r="J385" s="49">
        <v>11</v>
      </c>
      <c r="K385" s="49">
        <v>9</v>
      </c>
      <c r="L385" s="49">
        <v>10</v>
      </c>
      <c r="M385" s="49" t="s">
        <v>108</v>
      </c>
      <c r="N385" s="51">
        <f t="shared" si="143"/>
        <v>4.0081249999999997</v>
      </c>
      <c r="O385" s="52">
        <f t="shared" si="144"/>
        <v>0</v>
      </c>
      <c r="P385" s="53">
        <f t="shared" si="145"/>
        <v>0</v>
      </c>
      <c r="Q385" s="54">
        <f t="shared" si="146"/>
        <v>0</v>
      </c>
      <c r="R385" s="55">
        <f t="shared" si="148"/>
        <v>0</v>
      </c>
    </row>
    <row r="386" spans="1:18" ht="15" hidden="1" customHeight="1">
      <c r="A386" s="49">
        <v>10</v>
      </c>
      <c r="B386" s="49"/>
      <c r="C386" s="50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51">
        <f t="shared" si="143"/>
        <v>0</v>
      </c>
      <c r="O386" s="52">
        <f t="shared" si="144"/>
        <v>0</v>
      </c>
      <c r="P386" s="53">
        <f t="shared" si="145"/>
        <v>0</v>
      </c>
      <c r="Q386" s="54">
        <f t="shared" si="146"/>
        <v>0</v>
      </c>
      <c r="R386" s="55">
        <f t="shared" si="148"/>
        <v>0</v>
      </c>
    </row>
    <row r="387" spans="1:18" ht="15" customHeight="1">
      <c r="A387" s="102" t="s">
        <v>3</v>
      </c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4"/>
      <c r="R387" s="55">
        <f>SUM(R377:R386)</f>
        <v>0</v>
      </c>
    </row>
    <row r="388" spans="1:18" ht="15" customHeight="1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7"/>
    </row>
    <row r="389" spans="1:18" ht="15" customHeight="1">
      <c r="A389" s="105" t="s">
        <v>206</v>
      </c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48"/>
    </row>
    <row r="390" spans="1:18" ht="15" customHeight="1">
      <c r="A390" s="105" t="s">
        <v>1</v>
      </c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48"/>
    </row>
    <row r="391" spans="1:18" ht="15" customHeight="1">
      <c r="A391" s="105" t="s">
        <v>207</v>
      </c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48"/>
    </row>
    <row r="392" spans="1:18" ht="15" customHeight="1">
      <c r="A392" s="49">
        <v>1</v>
      </c>
      <c r="B392" s="49" t="s">
        <v>160</v>
      </c>
      <c r="C392" s="50" t="s">
        <v>193</v>
      </c>
      <c r="D392" s="49" t="s">
        <v>101</v>
      </c>
      <c r="E392" s="49">
        <v>1</v>
      </c>
      <c r="F392" s="49" t="s">
        <v>137</v>
      </c>
      <c r="G392" s="49">
        <v>1</v>
      </c>
      <c r="H392" s="49" t="s">
        <v>103</v>
      </c>
      <c r="I392" s="49"/>
      <c r="J392" s="49">
        <v>11</v>
      </c>
      <c r="K392" s="49">
        <v>10</v>
      </c>
      <c r="L392" s="49">
        <v>7</v>
      </c>
      <c r="M392" s="49" t="s">
        <v>108</v>
      </c>
      <c r="N392" s="51">
        <f t="shared" ref="N392:N401" si="149">(IF(F392="OŽ",IF(L392=1,612,IF(L392=2,473.76,IF(L392=3,380.16,IF(L392=4,201.6,IF(L392=5,187.2,IF(L392=6,172.8,IF(L392=7,165,IF(L392=8,160,0))))))))+IF(L392&lt;=8,0,IF(L392&lt;=16,153,IF(L392&lt;=24,120,IF(L392&lt;=32,89,IF(L392&lt;=48,58,0)))))-IF(L392&lt;=8,0,IF(L392&lt;=16,(L392-9)*3.06,IF(L392&lt;=24,(L392-17)*3.06,IF(L392&lt;=32,(L392-25)*3.06,IF(L392&lt;=48,(L392-33)*3.06,0))))),0)+IF(F392="PČ",IF(L392=1,449,IF(L392=2,314.6,IF(L392=3,238,IF(L392=4,172,IF(L392=5,159,IF(L392=6,145,IF(L392=7,132,IF(L392=8,119,0))))))))+IF(L392&lt;=8,0,IF(L392&lt;=16,88,IF(L392&lt;=24,55,IF(L392&lt;=32,22,0))))-IF(L392&lt;=8,0,IF(L392&lt;=16,(L392-9)*2.245,IF(L392&lt;=24,(L392-17)*2.245,IF(L392&lt;=32,(L392-25)*2.245,0)))),0)+IF(F392="PČneol",IF(L392=1,85,IF(L392=2,64.61,IF(L392=3,50.76,IF(L392=4,16.25,IF(L392=5,15,IF(L392=6,13.75,IF(L392=7,12.5,IF(L392=8,11.25,0))))))))+IF(L392&lt;=8,0,IF(L392&lt;=16,9,0))-IF(L392&lt;=8,0,IF(L392&lt;=16,(L392-9)*0.425,0)),0)+IF(F392="PŽ",IF(L392=1,85,IF(L392=2,59.5,IF(L392=3,45,IF(L392=4,32.5,IF(L392=5,30,IF(L392=6,27.5,IF(L392=7,25,IF(L392=8,22.5,0))))))))+IF(L392&lt;=8,0,IF(L392&lt;=16,19,IF(L392&lt;=24,13,IF(L392&lt;=32,8,0))))-IF(L392&lt;=8,0,IF(L392&lt;=16,(L392-9)*0.425,IF(L392&lt;=24,(L392-17)*0.425,IF(L392&lt;=32,(L392-25)*0.425,0)))),0)+IF(F392="EČ",IF(L392=1,204,IF(L392=2,156.24,IF(L392=3,123.84,IF(L392=4,72,IF(L392=5,66,IF(L392=6,60,IF(L392=7,54,IF(L392=8,48,0))))))))+IF(L392&lt;=8,0,IF(L392&lt;=16,40,IF(L392&lt;=24,25,0)))-IF(L392&lt;=8,0,IF(L392&lt;=16,(L392-9)*1.02,IF(L392&lt;=24,(L392-17)*1.02,0))),0)+IF(F392="EČneol",IF(L392=1,68,IF(L392=2,51.69,IF(L392=3,40.61,IF(L392=4,13,IF(L392=5,12,IF(L392=6,11,IF(L392=7,10,IF(L392=8,9,0)))))))))+IF(F392="EŽ",IF(L392=1,68,IF(L392=2,47.6,IF(L392=3,36,IF(L392=4,18,IF(L392=5,16.5,IF(L392=6,15,IF(L392=7,13.5,IF(L392=8,12,0))))))))+IF(L392&lt;=8,0,IF(L392&lt;=16,10,IF(L392&lt;=24,6,0)))-IF(L392&lt;=8,0,IF(L392&lt;=16,(L392-9)*0.34,IF(L392&lt;=24,(L392-17)*0.34,0))),0)+IF(F392="PT",IF(L392=1,68,IF(L392=2,52.08,IF(L392=3,41.28,IF(L392=4,24,IF(L392=5,22,IF(L392=6,20,IF(L392=7,18,IF(L392=8,16,0))))))))+IF(L392&lt;=8,0,IF(L392&lt;=16,13,IF(L392&lt;=24,9,IF(L392&lt;=32,4,0))))-IF(L392&lt;=8,0,IF(L392&lt;=16,(L392-9)*0.34,IF(L392&lt;=24,(L392-17)*0.34,IF(L392&lt;=32,(L392-25)*0.34,0)))),0)+IF(F392="JOŽ",IF(L392=1,85,IF(L392=2,59.5,IF(L392=3,45,IF(L392=4,32.5,IF(L392=5,30,IF(L392=6,27.5,IF(L392=7,25,IF(L392=8,22.5,0))))))))+IF(L392&lt;=8,0,IF(L392&lt;=16,19,IF(L392&lt;=24,13,0)))-IF(L392&lt;=8,0,IF(L392&lt;=16,(L392-9)*0.425,IF(L392&lt;=24,(L392-17)*0.425,0))),0)+IF(F392="JPČ",IF(L392=1,68,IF(L392=2,47.6,IF(L392=3,36,IF(L392=4,26,IF(L392=5,24,IF(L392=6,22,IF(L392=7,20,IF(L392=8,18,0))))))))+IF(L392&lt;=8,0,IF(L392&lt;=16,13,IF(L392&lt;=24,9,0)))-IF(L392&lt;=8,0,IF(L392&lt;=16,(L392-9)*0.34,IF(L392&lt;=24,(L392-17)*0.34,0))),0)+IF(F392="JEČ",IF(L392=1,34,IF(L392=2,26.04,IF(L392=3,20.6,IF(L392=4,12,IF(L392=5,11,IF(L392=6,10,IF(L392=7,9,IF(L392=8,8,0))))))))+IF(L392&lt;=8,0,IF(L392&lt;=16,6,0))-IF(L392&lt;=8,0,IF(L392&lt;=16,(L392-9)*0.17,0)),0)+IF(F392="JEOF",IF(L392=1,34,IF(L392=2,26.04,IF(L392=3,20.6,IF(L392=4,12,IF(L392=5,11,IF(L392=6,10,IF(L392=7,9,IF(L392=8,8,0))))))))+IF(L392&lt;=8,0,IF(L392&lt;=16,6,0))-IF(L392&lt;=8,0,IF(L392&lt;=16,(L392-9)*0.17,0)),0)+IF(F392="JnPČ",IF(L392=1,51,IF(L392=2,35.7,IF(L392=3,27,IF(L392=4,19.5,IF(L392=5,18,IF(L392=6,16.5,IF(L392=7,15,IF(L392=8,13.5,0))))))))+IF(L392&lt;=8,0,IF(L392&lt;=16,10,0))-IF(L392&lt;=8,0,IF(L392&lt;=16,(L392-9)*0.255,0)),0)+IF(F392="JnEČ",IF(L392=1,25.5,IF(L392=2,19.53,IF(L392=3,15.48,IF(L392=4,9,IF(L392=5,8.25,IF(L392=6,7.5,IF(L392=7,6.75,IF(L392=8,6,0))))))))+IF(L392&lt;=8,0,IF(L392&lt;=16,5,0))-IF(L392&lt;=8,0,IF(L392&lt;=16,(L392-9)*0.1275,0)),0)+IF(F392="JčPČ",IF(L392=1,21.25,IF(L392=2,14.5,IF(L392=3,11.5,IF(L392=4,7,IF(L392=5,6.5,IF(L392=6,6,IF(L392=7,5.5,IF(L392=8,5,0))))))))+IF(L392&lt;=8,0,IF(L392&lt;=16,4,0))-IF(L392&lt;=8,0,IF(L392&lt;=16,(L392-9)*0.10625,0)),0)+IF(F392="JčEČ",IF(L392=1,17,IF(L392=2,13.02,IF(L392=3,10.32,IF(L392=4,6,IF(L392=5,5.5,IF(L392=6,5,IF(L392=7,4.5,IF(L392=8,4,0))))))))+IF(L392&lt;=8,0,IF(L392&lt;=16,3,0))-IF(L392&lt;=8,0,IF(L392&lt;=16,(L392-9)*0.085,0)),0)+IF(F392="NEAK",IF(L392=1,11.48,IF(L392=2,8.79,IF(L392=3,6.97,IF(L392=4,4.05,IF(L392=5,3.71,IF(L392=6,3.38,IF(L392=7,3.04,IF(L392=8,2.7,0))))))))+IF(L392&lt;=8,0,IF(L392&lt;=16,2,IF(L392&lt;=24,1.3,0)))-IF(L392&lt;=8,0,IF(L392&lt;=16,(L392-9)*0.0574,IF(L392&lt;=24,(L392-17)*0.0574,0))),0))*IF(L392&lt;4,1,IF(OR(F392="PČ",F392="PŽ",F392="PT"),IF(J392&lt;32,J392/32,1),1))* IF(L392&lt;4,1,IF(OR(F392="EČ",F392="EŽ",F392="JOŽ",F392="JPČ",F392="NEAK"),IF(J392&lt;24,J392/24,1),1))*IF(L392&lt;4,1,IF(OR(F392="PČneol",F392="JEČ",F392="JEOF",F392="JnPČ",F392="JnEČ",F392="JčPČ",F392="JčEČ"),IF(J392&lt;16,J392/16,1),1))*IF(L392&lt;4,1,IF(F392="EČneol",IF(J392&lt;8,J392/8,1),1))</f>
        <v>6.1875</v>
      </c>
      <c r="O392" s="52">
        <f t="shared" ref="O392:O401" si="150">IF(F392="OŽ",N392,IF(H392="Ne",IF(J392*0.3&lt;=J392-L392,N392,0),IF(J392*0.1&lt;=J392-L392,N392,0)))</f>
        <v>6.1875</v>
      </c>
      <c r="P392" s="53">
        <f t="shared" ref="P392:P401" si="151">IF(O392=0,0,IF(F392="OŽ",IF(L392&gt;47,0,IF(J392&gt;47,(48-L392)*1.836,((48-L392)-(48-J392))*1.836)),0)+IF(F392="PČ",IF(L392&gt;31,0,IF(J392&gt;31,(32-L392)*1.347,((32-L392)-(32-J392))*1.347)),0)+ IF(F392="PČneol",IF(L392&gt;15,0,IF(J392&gt;15,(16-L392)*0.255,((16-L392)-(16-J392))*0.255)),0)+IF(F392="PŽ",IF(L392&gt;31,0,IF(J392&gt;31,(32-L392)*0.255,((32-L392)-(32-J392))*0.255)),0)+IF(F392="EČ",IF(L392&gt;23,0,IF(J392&gt;23,(24-L392)*0.612,((24-L392)-(24-J392))*0.612)),0)+IF(F392="EČneol",IF(L392&gt;7,0,IF(J392&gt;7,(8-L392)*0.204,((8-L392)-(8-J392))*0.204)),0)+IF(F392="EŽ",IF(L392&gt;23,0,IF(J392&gt;23,(24-L392)*0.204,((24-L392)-(24-J392))*0.204)),0)+IF(F392="PT",IF(L392&gt;31,0,IF(J392&gt;31,(32-L392)*0.204,((32-L392)-(32-J392))*0.204)),0)+IF(F392="JOŽ",IF(L392&gt;23,0,IF(J392&gt;23,(24-L392)*0.255,((24-L392)-(24-J392))*0.255)),0)+IF(F392="JPČ",IF(L392&gt;23,0,IF(J392&gt;23,(24-L392)*0.204,((24-L392)-(24-J392))*0.204)),0)+IF(F392="JEČ",IF(L392&gt;15,0,IF(J392&gt;15,(16-L392)*0.102,((16-L392)-(16-J392))*0.102)),0)+IF(F392="JEOF",IF(L392&gt;15,0,IF(J392&gt;15,(16-L392)*0.102,((16-L392)-(16-J392))*0.102)),0)+IF(F392="JnPČ",IF(L392&gt;15,0,IF(J392&gt;15,(16-L392)*0.153,((16-L392)-(16-J392))*0.153)),0)+IF(F392="JnEČ",IF(L392&gt;15,0,IF(J392&gt;15,(16-L392)*0.0765,((16-L392)-(16-J392))*0.0765)),0)+IF(F392="JčPČ",IF(L392&gt;15,0,IF(J392&gt;15,(16-L392)*0.06375,((16-L392)-(16-J392))*0.06375)),0)+IF(F392="JčEČ",IF(L392&gt;15,0,IF(J392&gt;15,(16-L392)*0.051,((16-L392)-(16-J392))*0.051)),0)+IF(F392="NEAK",IF(L392&gt;23,0,IF(J392&gt;23,(24-L392)*0.03444,((24-L392)-(24-J392))*0.03444)),0))</f>
        <v>0.40799999999999997</v>
      </c>
      <c r="Q392" s="54">
        <f t="shared" ref="Q392:Q401" si="152">IF(ISERROR(P392*100/N392),0,(P392*100/N392))</f>
        <v>6.5939393939393938</v>
      </c>
      <c r="R392" s="55">
        <f t="shared" ref="R392:R397" si="153">IF(Q392&lt;=30,O392+P392,O392+O392*0.3)*IF(G392=1,0.4,IF(G392=2,0.75,IF(G392="1 (kas 4 m. 1 k. nerengiamos)",0.52,1)))*IF(D392="olimpinė",1,IF(M392="Ne",0.5,1))*IF(D392="olimpinė",1,IF(J392&lt;8,0,1))*E392*IF(D392="olimpinė",1,IF(K392&lt;16,0,1))*IF(I392&lt;=1,1,1/I392)*IF(OR(A367="Lietuvos lengvosios atletikos federacija",A367="Lietuvos šaudymo sporto sąjunga"),1.01,1)*IF(OR(A367="Lietuvos dviračių sporto federacija",A367="Lietuvos biatlono federacija",A367=" Lietuvos nacionalinė slidinėjimo asociacija"),1.03,1)*IF(OR(A367="Lietuvos baidarių ir kanojų irklavimo federacija",A367="Lietuvos buriuotojų sąjunga",A367="Lietuvos irklavimo federacija"),1.04,1)*IF(OR(A367="Lietuvos aeroklubas",A367="Lietuvos automobilių sporto federacija",A367="Lietuvos motociklų sporto federacija",A367="Lietuvos motorlaivių federacija",A367="Lietuvos žirginio sporto federacija"),1.09,1)</f>
        <v>0</v>
      </c>
    </row>
    <row r="393" spans="1:18" ht="15" customHeight="1">
      <c r="A393" s="49">
        <v>2</v>
      </c>
      <c r="B393" s="49" t="s">
        <v>160</v>
      </c>
      <c r="C393" s="50" t="s">
        <v>194</v>
      </c>
      <c r="D393" s="49" t="s">
        <v>101</v>
      </c>
      <c r="E393" s="49">
        <v>1</v>
      </c>
      <c r="F393" s="49" t="s">
        <v>137</v>
      </c>
      <c r="G393" s="49">
        <v>1</v>
      </c>
      <c r="H393" s="49" t="s">
        <v>103</v>
      </c>
      <c r="I393" s="49"/>
      <c r="J393" s="49">
        <v>11</v>
      </c>
      <c r="K393" s="49">
        <v>10</v>
      </c>
      <c r="L393" s="49">
        <v>7</v>
      </c>
      <c r="M393" s="49" t="s">
        <v>108</v>
      </c>
      <c r="N393" s="51">
        <f t="shared" si="149"/>
        <v>6.1875</v>
      </c>
      <c r="O393" s="52">
        <f t="shared" si="150"/>
        <v>6.1875</v>
      </c>
      <c r="P393" s="53">
        <f t="shared" si="151"/>
        <v>0.40799999999999997</v>
      </c>
      <c r="Q393" s="54">
        <f t="shared" si="152"/>
        <v>6.5939393939393938</v>
      </c>
      <c r="R393" s="55">
        <f t="shared" si="153"/>
        <v>0</v>
      </c>
    </row>
    <row r="394" spans="1:18" ht="15" customHeight="1">
      <c r="A394" s="49">
        <v>3</v>
      </c>
      <c r="B394" s="49" t="s">
        <v>160</v>
      </c>
      <c r="C394" s="50" t="s">
        <v>195</v>
      </c>
      <c r="D394" s="49" t="s">
        <v>104</v>
      </c>
      <c r="E394" s="49">
        <v>1</v>
      </c>
      <c r="F394" s="49" t="s">
        <v>137</v>
      </c>
      <c r="G394" s="49">
        <v>1</v>
      </c>
      <c r="H394" s="49" t="s">
        <v>103</v>
      </c>
      <c r="I394" s="49"/>
      <c r="J394" s="49">
        <v>11</v>
      </c>
      <c r="K394" s="49">
        <v>10</v>
      </c>
      <c r="L394" s="49">
        <v>7</v>
      </c>
      <c r="M394" s="49" t="s">
        <v>108</v>
      </c>
      <c r="N394" s="51">
        <f t="shared" si="149"/>
        <v>6.1875</v>
      </c>
      <c r="O394" s="52">
        <f t="shared" si="150"/>
        <v>6.1875</v>
      </c>
      <c r="P394" s="53">
        <f t="shared" si="151"/>
        <v>0.40799999999999997</v>
      </c>
      <c r="Q394" s="54">
        <f t="shared" si="152"/>
        <v>6.5939393939393938</v>
      </c>
      <c r="R394" s="55">
        <f t="shared" si="153"/>
        <v>2.6382000000000003</v>
      </c>
    </row>
    <row r="395" spans="1:18" ht="15" customHeight="1">
      <c r="A395" s="49">
        <v>4</v>
      </c>
      <c r="B395" s="49" t="s">
        <v>167</v>
      </c>
      <c r="C395" s="50" t="s">
        <v>193</v>
      </c>
      <c r="D395" s="49" t="s">
        <v>101</v>
      </c>
      <c r="E395" s="49">
        <v>1</v>
      </c>
      <c r="F395" s="49" t="s">
        <v>137</v>
      </c>
      <c r="G395" s="49">
        <v>1</v>
      </c>
      <c r="H395" s="49" t="s">
        <v>103</v>
      </c>
      <c r="I395" s="49"/>
      <c r="J395" s="49">
        <v>11</v>
      </c>
      <c r="K395" s="49">
        <v>10</v>
      </c>
      <c r="L395" s="49">
        <v>9</v>
      </c>
      <c r="M395" s="49" t="s">
        <v>108</v>
      </c>
      <c r="N395" s="51">
        <f t="shared" si="149"/>
        <v>4.125</v>
      </c>
      <c r="O395" s="52">
        <f t="shared" si="150"/>
        <v>0</v>
      </c>
      <c r="P395" s="53">
        <f t="shared" si="151"/>
        <v>0</v>
      </c>
      <c r="Q395" s="54">
        <f t="shared" si="152"/>
        <v>0</v>
      </c>
      <c r="R395" s="55">
        <f t="shared" si="153"/>
        <v>0</v>
      </c>
    </row>
    <row r="396" spans="1:18" ht="15" hidden="1" customHeight="1">
      <c r="A396" s="49">
        <v>5</v>
      </c>
      <c r="B396" s="49"/>
      <c r="C396" s="50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51">
        <f t="shared" si="149"/>
        <v>0</v>
      </c>
      <c r="O396" s="52">
        <f t="shared" si="150"/>
        <v>0</v>
      </c>
      <c r="P396" s="53">
        <f t="shared" si="151"/>
        <v>0</v>
      </c>
      <c r="Q396" s="54">
        <f t="shared" si="152"/>
        <v>0</v>
      </c>
      <c r="R396" s="55">
        <f t="shared" si="153"/>
        <v>0</v>
      </c>
    </row>
    <row r="397" spans="1:18" ht="15" hidden="1" customHeight="1">
      <c r="A397" s="49">
        <v>6</v>
      </c>
      <c r="B397" s="49"/>
      <c r="C397" s="50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51">
        <f t="shared" si="149"/>
        <v>0</v>
      </c>
      <c r="O397" s="52">
        <f t="shared" si="150"/>
        <v>0</v>
      </c>
      <c r="P397" s="53">
        <f t="shared" si="151"/>
        <v>0</v>
      </c>
      <c r="Q397" s="54">
        <f t="shared" si="152"/>
        <v>0</v>
      </c>
      <c r="R397" s="55">
        <f t="shared" si="153"/>
        <v>0</v>
      </c>
    </row>
    <row r="398" spans="1:18" ht="15" hidden="1" customHeight="1">
      <c r="A398" s="49">
        <v>7</v>
      </c>
      <c r="B398" s="49"/>
      <c r="C398" s="50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51">
        <f t="shared" si="149"/>
        <v>0</v>
      </c>
      <c r="O398" s="52">
        <f t="shared" si="150"/>
        <v>0</v>
      </c>
      <c r="P398" s="53">
        <f t="shared" si="151"/>
        <v>0</v>
      </c>
      <c r="Q398" s="54">
        <f t="shared" si="152"/>
        <v>0</v>
      </c>
      <c r="R398" s="55">
        <f t="shared" ref="R398:R401" si="154">IF(Q398&lt;=30,O398+P398,O398+O398*0.3)*IF(G398=1,0.4,IF(G398=2,0.75,IF(G398="1 (kas 4 m. 1 k. nerengiamos)",0.52,1)))*IF(D398="olimpinė",1,IF(M398="Ne",0.5,1))*IF(D398="olimpinė",1,IF(J398&lt;8,0,1))*E398*IF(D398="olimpinė",1,IF(K398&lt;16,0,1))*IF(I398&lt;=1,1,1/I398)*IF(OR(A388="Lietuvos lengvosios atletikos federacija",A388="Lietuvos šaudymo sporto sąjunga"),1.01,1)*IF(OR(A388="Lietuvos dviračių sporto federacija",A388="Lietuvos biatlono federacija",A388=" Lietuvos nacionalinė slidinėjimo asociacija"),1.03,1)*IF(OR(A388="Lietuvos baidarių ir kanojų irklavimo federacija",A388="Lietuvos buriuotojų sąjunga",A388="Lietuvos irklavimo federacija"),1.04,1)*IF(OR(A388="Lietuvos aeroklubas",A388="Lietuvos automobilių sporto federacija",A388="Lietuvos motociklų sporto federacija",A388="Lietuvos motorlaivių federacija",A388="Lietuvos žirginio sporto federacija"),1.09,1)</f>
        <v>0</v>
      </c>
    </row>
    <row r="399" spans="1:18" ht="15" hidden="1" customHeight="1">
      <c r="A399" s="49">
        <v>8</v>
      </c>
      <c r="B399" s="49"/>
      <c r="C399" s="50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51">
        <f t="shared" si="149"/>
        <v>0</v>
      </c>
      <c r="O399" s="52">
        <f t="shared" si="150"/>
        <v>0</v>
      </c>
      <c r="P399" s="53">
        <f t="shared" si="151"/>
        <v>0</v>
      </c>
      <c r="Q399" s="54">
        <f t="shared" si="152"/>
        <v>0</v>
      </c>
      <c r="R399" s="55">
        <f t="shared" si="154"/>
        <v>0</v>
      </c>
    </row>
    <row r="400" spans="1:18" ht="15" hidden="1" customHeight="1">
      <c r="A400" s="49">
        <v>9</v>
      </c>
      <c r="B400" s="49"/>
      <c r="C400" s="50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51">
        <f t="shared" si="149"/>
        <v>0</v>
      </c>
      <c r="O400" s="52">
        <f t="shared" si="150"/>
        <v>0</v>
      </c>
      <c r="P400" s="53">
        <f t="shared" si="151"/>
        <v>0</v>
      </c>
      <c r="Q400" s="54">
        <f t="shared" si="152"/>
        <v>0</v>
      </c>
      <c r="R400" s="55">
        <f t="shared" si="154"/>
        <v>0</v>
      </c>
    </row>
    <row r="401" spans="1:18" ht="15" hidden="1" customHeight="1">
      <c r="A401" s="49">
        <v>10</v>
      </c>
      <c r="B401" s="49"/>
      <c r="C401" s="50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51">
        <f t="shared" si="149"/>
        <v>0</v>
      </c>
      <c r="O401" s="52">
        <f t="shared" si="150"/>
        <v>0</v>
      </c>
      <c r="P401" s="53">
        <f t="shared" si="151"/>
        <v>0</v>
      </c>
      <c r="Q401" s="54">
        <f t="shared" si="152"/>
        <v>0</v>
      </c>
      <c r="R401" s="55">
        <f t="shared" si="154"/>
        <v>0</v>
      </c>
    </row>
    <row r="402" spans="1:18">
      <c r="A402" s="102" t="s">
        <v>3</v>
      </c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4"/>
      <c r="R402" s="55">
        <f>SUM(R392:R401)</f>
        <v>2.6382000000000003</v>
      </c>
    </row>
    <row r="403" spans="1:18">
      <c r="A403" s="45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7"/>
    </row>
    <row r="404" spans="1:18" ht="15" customHeight="1">
      <c r="A404" s="105" t="s">
        <v>208</v>
      </c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48"/>
    </row>
    <row r="405" spans="1:18">
      <c r="A405" s="105" t="s">
        <v>1</v>
      </c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48"/>
    </row>
    <row r="406" spans="1:18">
      <c r="A406" s="105" t="s">
        <v>209</v>
      </c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48"/>
    </row>
    <row r="407" spans="1:18">
      <c r="A407" s="49">
        <v>1</v>
      </c>
      <c r="B407" s="49" t="s">
        <v>127</v>
      </c>
      <c r="C407" s="50" t="s">
        <v>193</v>
      </c>
      <c r="D407" s="49" t="s">
        <v>101</v>
      </c>
      <c r="E407" s="49">
        <v>1</v>
      </c>
      <c r="F407" s="49" t="s">
        <v>214</v>
      </c>
      <c r="G407" s="56" t="s">
        <v>132</v>
      </c>
      <c r="H407" s="49" t="s">
        <v>103</v>
      </c>
      <c r="I407" s="49"/>
      <c r="J407" s="49">
        <v>23</v>
      </c>
      <c r="K407" s="49">
        <v>21</v>
      </c>
      <c r="L407" s="49">
        <v>3</v>
      </c>
      <c r="M407" s="49" t="s">
        <v>108</v>
      </c>
      <c r="N407" s="51">
        <f t="shared" ref="N407:N418" si="155">(IF(F407="OŽ",IF(L407=1,612,IF(L407=2,473.76,IF(L407=3,380.16,IF(L407=4,201.6,IF(L407=5,187.2,IF(L407=6,172.8,IF(L407=7,165,IF(L407=8,160,0))))))))+IF(L407&lt;=8,0,IF(L407&lt;=16,153,IF(L407&lt;=24,120,IF(L407&lt;=32,89,IF(L407&lt;=48,58,0)))))-IF(L407&lt;=8,0,IF(L407&lt;=16,(L407-9)*3.06,IF(L407&lt;=24,(L407-17)*3.06,IF(L407&lt;=32,(L407-25)*3.06,IF(L407&lt;=48,(L407-33)*3.06,0))))),0)+IF(F407="PČ",IF(L407=1,449,IF(L407=2,314.6,IF(L407=3,238,IF(L407=4,172,IF(L407=5,159,IF(L407=6,145,IF(L407=7,132,IF(L407=8,119,0))))))))+IF(L407&lt;=8,0,IF(L407&lt;=16,88,IF(L407&lt;=24,55,IF(L407&lt;=32,22,0))))-IF(L407&lt;=8,0,IF(L407&lt;=16,(L407-9)*2.245,IF(L407&lt;=24,(L407-17)*2.245,IF(L407&lt;=32,(L407-25)*2.245,0)))),0)+IF(F407="PČneol",IF(L407=1,85,IF(L407=2,64.61,IF(L407=3,50.76,IF(L407=4,16.25,IF(L407=5,15,IF(L407=6,13.75,IF(L407=7,12.5,IF(L407=8,11.25,0))))))))+IF(L407&lt;=8,0,IF(L407&lt;=16,9,0))-IF(L407&lt;=8,0,IF(L407&lt;=16,(L407-9)*0.425,0)),0)+IF(F407="PŽ",IF(L407=1,85,IF(L407=2,59.5,IF(L407=3,45,IF(L407=4,32.5,IF(L407=5,30,IF(L407=6,27.5,IF(L407=7,25,IF(L407=8,22.5,0))))))))+IF(L407&lt;=8,0,IF(L407&lt;=16,19,IF(L407&lt;=24,13,IF(L407&lt;=32,8,0))))-IF(L407&lt;=8,0,IF(L407&lt;=16,(L407-9)*0.425,IF(L407&lt;=24,(L407-17)*0.425,IF(L407&lt;=32,(L407-25)*0.425,0)))),0)+IF(F407="EČ",IF(L407=1,204,IF(L407=2,156.24,IF(L407=3,123.84,IF(L407=4,72,IF(L407=5,66,IF(L407=6,60,IF(L407=7,54,IF(L407=8,48,0))))))))+IF(L407&lt;=8,0,IF(L407&lt;=16,40,IF(L407&lt;=24,25,0)))-IF(L407&lt;=8,0,IF(L407&lt;=16,(L407-9)*1.02,IF(L407&lt;=24,(L407-17)*1.02,0))),0)+IF(F407="EČneol",IF(L407=1,68,IF(L407=2,51.69,IF(L407=3,40.61,IF(L407=4,13,IF(L407=5,12,IF(L407=6,11,IF(L407=7,10,IF(L407=8,9,0)))))))))+IF(F407="EŽ",IF(L407=1,68,IF(L407=2,47.6,IF(L407=3,36,IF(L407=4,18,IF(L407=5,16.5,IF(L407=6,15,IF(L407=7,13.5,IF(L407=8,12,0))))))))+IF(L407&lt;=8,0,IF(L407&lt;=16,10,IF(L407&lt;=24,6,0)))-IF(L407&lt;=8,0,IF(L407&lt;=16,(L407-9)*0.34,IF(L407&lt;=24,(L407-17)*0.34,0))),0)+IF(F407="PT",IF(L407=1,68,IF(L407=2,52.08,IF(L407=3,41.28,IF(L407=4,24,IF(L407=5,22,IF(L407=6,20,IF(L407=7,18,IF(L407=8,16,0))))))))+IF(L407&lt;=8,0,IF(L407&lt;=16,13,IF(L407&lt;=24,9,IF(L407&lt;=32,4,0))))-IF(L407&lt;=8,0,IF(L407&lt;=16,(L407-9)*0.34,IF(L407&lt;=24,(L407-17)*0.34,IF(L407&lt;=32,(L407-25)*0.34,0)))),0)+IF(F407="JOŽ",IF(L407=1,85,IF(L407=2,59.5,IF(L407=3,45,IF(L407=4,32.5,IF(L407=5,30,IF(L407=6,27.5,IF(L407=7,25,IF(L407=8,22.5,0))))))))+IF(L407&lt;=8,0,IF(L407&lt;=16,19,IF(L407&lt;=24,13,0)))-IF(L407&lt;=8,0,IF(L407&lt;=16,(L407-9)*0.425,IF(L407&lt;=24,(L407-17)*0.425,0))),0)+IF(F407="JPČ",IF(L407=1,68,IF(L407=2,47.6,IF(L407=3,36,IF(L407=4,26,IF(L407=5,24,IF(L407=6,22,IF(L407=7,20,IF(L407=8,18,0))))))))+IF(L407&lt;=8,0,IF(L407&lt;=16,13,IF(L407&lt;=24,9,0)))-IF(L407&lt;=8,0,IF(L407&lt;=16,(L407-9)*0.34,IF(L407&lt;=24,(L407-17)*0.34,0))),0)+IF(F407="JEČ",IF(L407=1,34,IF(L407=2,26.04,IF(L407=3,20.6,IF(L407=4,12,IF(L407=5,11,IF(L407=6,10,IF(L407=7,9,IF(L407=8,8,0))))))))+IF(L407&lt;=8,0,IF(L407&lt;=16,6,0))-IF(L407&lt;=8,0,IF(L407&lt;=16,(L407-9)*0.17,0)),0)+IF(F407="JEOF",IF(L407=1,34,IF(L407=2,26.04,IF(L407=3,20.6,IF(L407=4,12,IF(L407=5,11,IF(L407=6,10,IF(L407=7,9,IF(L407=8,8,0))))))))+IF(L407&lt;=8,0,IF(L407&lt;=16,6,0))-IF(L407&lt;=8,0,IF(L407&lt;=16,(L407-9)*0.17,0)),0)+IF(F407="JnPČ",IF(L407=1,51,IF(L407=2,35.7,IF(L407=3,27,IF(L407=4,19.5,IF(L407=5,18,IF(L407=6,16.5,IF(L407=7,15,IF(L407=8,13.5,0))))))))+IF(L407&lt;=8,0,IF(L407&lt;=16,10,0))-IF(L407&lt;=8,0,IF(L407&lt;=16,(L407-9)*0.255,0)),0)+IF(F407="JnEČ",IF(L407=1,25.5,IF(L407=2,19.53,IF(L407=3,15.48,IF(L407=4,9,IF(L407=5,8.25,IF(L407=6,7.5,IF(L407=7,6.75,IF(L407=8,6,0))))))))+IF(L407&lt;=8,0,IF(L407&lt;=16,5,0))-IF(L407&lt;=8,0,IF(L407&lt;=16,(L407-9)*0.1275,0)),0)+IF(F407="JčPČ",IF(L407=1,21.25,IF(L407=2,14.5,IF(L407=3,11.5,IF(L407=4,7,IF(L407=5,6.5,IF(L407=6,6,IF(L407=7,5.5,IF(L407=8,5,0))))))))+IF(L407&lt;=8,0,IF(L407&lt;=16,4,0))-IF(L407&lt;=8,0,IF(L407&lt;=16,(L407-9)*0.10625,0)),0)+IF(F407="JčEČ",IF(L407=1,17,IF(L407=2,13.02,IF(L407=3,10.32,IF(L407=4,6,IF(L407=5,5.5,IF(L407=6,5,IF(L407=7,4.5,IF(L407=8,4,0))))))))+IF(L407&lt;=8,0,IF(L407&lt;=16,3,0))-IF(L407&lt;=8,0,IF(L407&lt;=16,(L407-9)*0.085,0)),0)+IF(F407="NEAK",IF(L407=1,11.48,IF(L407=2,8.79,IF(L407=3,6.97,IF(L407=4,4.05,IF(L407=5,3.71,IF(L407=6,3.38,IF(L407=7,3.04,IF(L407=8,2.7,0))))))))+IF(L407&lt;=8,0,IF(L407&lt;=16,2,IF(L407&lt;=24,1.3,0)))-IF(L407&lt;=8,0,IF(L407&lt;=16,(L407-9)*0.0574,IF(L407&lt;=24,(L407-17)*0.0574,0))),0))*IF(L407&lt;4,1,IF(OR(F407="PČ",F407="PŽ",F407="PT"),IF(J407&lt;32,J407/32,1),1))* IF(L407&lt;4,1,IF(OR(F407="EČ",F407="EŽ",F407="JOŽ",F407="JPČ",F407="NEAK"),IF(J407&lt;24,J407/24,1),1))*IF(L407&lt;4,1,IF(OR(F407="PČneol",F407="JEČ",F407="JEOF",F407="JnPČ",F407="JnEČ",F407="JčPČ",F407="JčEČ"),IF(J407&lt;16,J407/16,1),1))*IF(L407&lt;4,1,IF(F407="EČneol",IF(J407&lt;8,J407/8,1),1))</f>
        <v>50.76</v>
      </c>
      <c r="O407" s="52">
        <f t="shared" ref="O407:O418" si="156">IF(F407="OŽ",N407,IF(H407="Ne",IF(J407*0.3&lt;=J407-L407,N407,0),IF(J407*0.1&lt;=J407-L407,N407,0)))</f>
        <v>50.76</v>
      </c>
      <c r="P407" s="53">
        <f t="shared" ref="P407:P418" si="157">IF(O407=0,0,IF(F407="OŽ",IF(L407&gt;47,0,IF(J407&gt;47,(48-L407)*1.836,((48-L407)-(48-J407))*1.836)),0)+IF(F407="PČ",IF(L407&gt;31,0,IF(J407&gt;31,(32-L407)*1.347,((32-L407)-(32-J407))*1.347)),0)+ IF(F407="PČneol",IF(L407&gt;15,0,IF(J407&gt;15,(16-L407)*0.255,((16-L407)-(16-J407))*0.255)),0)+IF(F407="PŽ",IF(L407&gt;31,0,IF(J407&gt;31,(32-L407)*0.255,((32-L407)-(32-J407))*0.255)),0)+IF(F407="EČ",IF(L407&gt;23,0,IF(J407&gt;23,(24-L407)*0.612,((24-L407)-(24-J407))*0.612)),0)+IF(F407="EČneol",IF(L407&gt;7,0,IF(J407&gt;7,(8-L407)*0.204,((8-L407)-(8-J407))*0.204)),0)+IF(F407="EŽ",IF(L407&gt;23,0,IF(J407&gt;23,(24-L407)*0.204,((24-L407)-(24-J407))*0.204)),0)+IF(F407="PT",IF(L407&gt;31,0,IF(J407&gt;31,(32-L407)*0.204,((32-L407)-(32-J407))*0.204)),0)+IF(F407="JOŽ",IF(L407&gt;23,0,IF(J407&gt;23,(24-L407)*0.255,((24-L407)-(24-J407))*0.255)),0)+IF(F407="JPČ",IF(L407&gt;23,0,IF(J407&gt;23,(24-L407)*0.204,((24-L407)-(24-J407))*0.204)),0)+IF(F407="JEČ",IF(L407&gt;15,0,IF(J407&gt;15,(16-L407)*0.102,((16-L407)-(16-J407))*0.102)),0)+IF(F407="JEOF",IF(L407&gt;15,0,IF(J407&gt;15,(16-L407)*0.102,((16-L407)-(16-J407))*0.102)),0)+IF(F407="JnPČ",IF(L407&gt;15,0,IF(J407&gt;15,(16-L407)*0.153,((16-L407)-(16-J407))*0.153)),0)+IF(F407="JnEČ",IF(L407&gt;15,0,IF(J407&gt;15,(16-L407)*0.0765,((16-L407)-(16-J407))*0.0765)),0)+IF(F407="JčPČ",IF(L407&gt;15,0,IF(J407&gt;15,(16-L407)*0.06375,((16-L407)-(16-J407))*0.06375)),0)+IF(F407="JčEČ",IF(L407&gt;15,0,IF(J407&gt;15,(16-L407)*0.051,((16-L407)-(16-J407))*0.051)),0)+IF(F407="NEAK",IF(L407&gt;23,0,IF(J407&gt;23,(24-L407)*0.03444,((24-L407)-(24-J407))*0.03444)),0))</f>
        <v>3.3149999999999999</v>
      </c>
      <c r="Q407" s="54">
        <f t="shared" ref="Q407:Q418" si="158">IF(ISERROR(P407*100/N407),0,(P407*100/N407))</f>
        <v>6.5307328605200947</v>
      </c>
      <c r="R407" s="55">
        <v>0</v>
      </c>
    </row>
    <row r="408" spans="1:18">
      <c r="A408" s="49">
        <v>2</v>
      </c>
      <c r="B408" s="49" t="s">
        <v>127</v>
      </c>
      <c r="C408" s="50" t="s">
        <v>194</v>
      </c>
      <c r="D408" s="49" t="s">
        <v>101</v>
      </c>
      <c r="E408" s="49">
        <v>1</v>
      </c>
      <c r="F408" s="49" t="s">
        <v>214</v>
      </c>
      <c r="G408" s="56" t="s">
        <v>132</v>
      </c>
      <c r="H408" s="49" t="s">
        <v>103</v>
      </c>
      <c r="I408" s="49"/>
      <c r="J408" s="49">
        <v>23</v>
      </c>
      <c r="K408" s="49">
        <v>21</v>
      </c>
      <c r="L408" s="49">
        <v>4</v>
      </c>
      <c r="M408" s="49" t="s">
        <v>108</v>
      </c>
      <c r="N408" s="51">
        <f t="shared" si="155"/>
        <v>16.25</v>
      </c>
      <c r="O408" s="52">
        <f t="shared" si="156"/>
        <v>16.25</v>
      </c>
      <c r="P408" s="53">
        <f t="shared" si="157"/>
        <v>3.06</v>
      </c>
      <c r="Q408" s="54">
        <f t="shared" si="158"/>
        <v>18.830769230769231</v>
      </c>
      <c r="R408" s="55">
        <v>0</v>
      </c>
    </row>
    <row r="409" spans="1:18">
      <c r="A409" s="49">
        <v>3</v>
      </c>
      <c r="B409" s="49" t="s">
        <v>127</v>
      </c>
      <c r="C409" s="50" t="s">
        <v>195</v>
      </c>
      <c r="D409" s="49" t="s">
        <v>104</v>
      </c>
      <c r="E409" s="49">
        <v>1</v>
      </c>
      <c r="F409" s="49" t="s">
        <v>126</v>
      </c>
      <c r="G409" s="56" t="s">
        <v>132</v>
      </c>
      <c r="H409" s="49" t="s">
        <v>103</v>
      </c>
      <c r="I409" s="49"/>
      <c r="J409" s="49">
        <v>23</v>
      </c>
      <c r="K409" s="49">
        <v>21</v>
      </c>
      <c r="L409" s="49">
        <v>2</v>
      </c>
      <c r="M409" s="49" t="s">
        <v>108</v>
      </c>
      <c r="N409" s="51">
        <f t="shared" si="155"/>
        <v>314.60000000000002</v>
      </c>
      <c r="O409" s="52">
        <f t="shared" si="156"/>
        <v>314.60000000000002</v>
      </c>
      <c r="P409" s="53">
        <f t="shared" si="157"/>
        <v>28.286999999999999</v>
      </c>
      <c r="Q409" s="54">
        <f t="shared" si="158"/>
        <v>8.9914176732358531</v>
      </c>
      <c r="R409" s="55">
        <f>IF(Q409&lt;=30,O409+P409,O409+O409*0.3)*IF(G409=1,0.4,IF(G409=2,0.75,IF(G409="1 (kas 4 m. 1 k. nerengiamos)",0.52,1)))*IF(D409="olimpinė",1,IF(M409="Ne",0.5,1))*IF(D409="olimpinė",1,IF(J409&lt;8,0,1))*E409*IF(D409="olimpinė",1,IF(K409&lt;16,0,1))*IF(I409&lt;=1,1,1/I409)*IF(OR(A384="Lietuvos lengvosios atletikos federacija",A384="Lietuvos šaudymo sporto sąjunga"),1.01,1)*IF(OR(A384="Lietuvos dviračių sporto federacija",A384="Lietuvos biatlono federacija",A384=" Lietuvos nacionalinė slidinėjimo asociacija"),1.03,1)*IF(OR(A384="Lietuvos baidarių ir kanojų irklavimo federacija",A384="Lietuvos buriuotojų sąjunga",A384="Lietuvos irklavimo federacija"),1.04,1)*IF(OR(A384="Lietuvos aeroklubas",A384="Lietuvos automobilių sporto federacija",A384="Lietuvos motociklų sporto federacija",A384="Lietuvos motorlaivių federacija",A384="Lietuvos žirginio sporto federacija"),1.09,1)</f>
        <v>178.30124000000001</v>
      </c>
    </row>
    <row r="410" spans="1:18">
      <c r="A410" s="49">
        <v>4</v>
      </c>
      <c r="B410" s="49" t="s">
        <v>129</v>
      </c>
      <c r="C410" s="50" t="s">
        <v>193</v>
      </c>
      <c r="D410" s="49" t="s">
        <v>101</v>
      </c>
      <c r="E410" s="49">
        <v>1</v>
      </c>
      <c r="F410" s="49" t="s">
        <v>214</v>
      </c>
      <c r="G410" s="56" t="s">
        <v>132</v>
      </c>
      <c r="H410" s="49" t="s">
        <v>103</v>
      </c>
      <c r="I410" s="49"/>
      <c r="J410" s="49">
        <v>27</v>
      </c>
      <c r="K410" s="49">
        <v>21</v>
      </c>
      <c r="L410" s="49">
        <v>17</v>
      </c>
      <c r="M410" s="49" t="s">
        <v>108</v>
      </c>
      <c r="N410" s="51">
        <f t="shared" si="155"/>
        <v>0</v>
      </c>
      <c r="O410" s="52">
        <f t="shared" si="156"/>
        <v>0</v>
      </c>
      <c r="P410" s="53">
        <f t="shared" si="157"/>
        <v>0</v>
      </c>
      <c r="Q410" s="54">
        <f t="shared" si="158"/>
        <v>0</v>
      </c>
      <c r="R410" s="55">
        <f>IF(Q410&lt;=30,O410+P410,O410+O410*0.3)*IF(G410=1,0.4,IF(G410=2,0.75,IF(G410="1 (kas 4 m. 1 k. nerengiamos)",0.52,1)))*IF(D410="olimpinė",1,IF(M410="Ne",0.5,1))*IF(D410="olimpinė",1,IF(J410&lt;8,0,1))*E410*IF(D410="olimpinė",1,IF(K410&lt;16,0,1))*IF(I410&lt;=1,1,1/I410)*IF(OR(A385="Lietuvos lengvosios atletikos federacija",A385="Lietuvos šaudymo sporto sąjunga"),1.01,1)*IF(OR(A385="Lietuvos dviračių sporto federacija",A385="Lietuvos biatlono federacija",A385=" Lietuvos nacionalinė slidinėjimo asociacija"),1.03,1)*IF(OR(A385="Lietuvos baidarių ir kanojų irklavimo federacija",A385="Lietuvos buriuotojų sąjunga",A385="Lietuvos irklavimo federacija"),1.04,1)*IF(OR(A385="Lietuvos aeroklubas",A385="Lietuvos automobilių sporto federacija",A385="Lietuvos motociklų sporto federacija",A385="Lietuvos motorlaivių federacija",A385="Lietuvos žirginio sporto federacija"),1.09,1)</f>
        <v>0</v>
      </c>
    </row>
    <row r="411" spans="1:18">
      <c r="A411" s="49">
        <v>5</v>
      </c>
      <c r="B411" s="49" t="s">
        <v>129</v>
      </c>
      <c r="C411" s="50" t="s">
        <v>194</v>
      </c>
      <c r="D411" s="49" t="s">
        <v>101</v>
      </c>
      <c r="E411" s="49">
        <v>1</v>
      </c>
      <c r="F411" s="49" t="s">
        <v>214</v>
      </c>
      <c r="G411" s="56" t="s">
        <v>132</v>
      </c>
      <c r="H411" s="49" t="s">
        <v>103</v>
      </c>
      <c r="I411" s="49"/>
      <c r="J411" s="49">
        <v>27</v>
      </c>
      <c r="K411" s="49">
        <v>21</v>
      </c>
      <c r="L411" s="49">
        <v>21</v>
      </c>
      <c r="M411" s="49" t="s">
        <v>108</v>
      </c>
      <c r="N411" s="51">
        <f t="shared" si="155"/>
        <v>0</v>
      </c>
      <c r="O411" s="52">
        <f t="shared" si="156"/>
        <v>0</v>
      </c>
      <c r="P411" s="53">
        <f t="shared" si="157"/>
        <v>0</v>
      </c>
      <c r="Q411" s="54">
        <f t="shared" si="158"/>
        <v>0</v>
      </c>
      <c r="R411" s="55">
        <f t="shared" ref="R411:R412" si="159">IF(Q411&lt;=30,O411+P411,O411+O411*0.3)*IF(G411=1,0.4,IF(G411=2,0.75,IF(G411="1 (kas 4 m. 1 k. nerengiamos)",0.52,1)))*IF(D411="olimpinė",1,IF(M411="Ne",0.5,1))*IF(D411="olimpinė",1,IF(J411&lt;8,0,1))*E411*IF(D411="olimpinė",1,IF(K411&lt;16,0,1))*IF(I411&lt;=1,1,1/I411)*IF(OR(A386="Lietuvos lengvosios atletikos federacija",A386="Lietuvos šaudymo sporto sąjunga"),1.01,1)*IF(OR(A386="Lietuvos dviračių sporto federacija",A386="Lietuvos biatlono federacija",A386=" Lietuvos nacionalinė slidinėjimo asociacija"),1.03,1)*IF(OR(A386="Lietuvos baidarių ir kanojų irklavimo federacija",A386="Lietuvos buriuotojų sąjunga",A386="Lietuvos irklavimo federacija"),1.04,1)*IF(OR(A386="Lietuvos aeroklubas",A386="Lietuvos automobilių sporto federacija",A386="Lietuvos motociklų sporto federacija",A386="Lietuvos motorlaivių federacija",A386="Lietuvos žirginio sporto federacija"),1.09,1)</f>
        <v>0</v>
      </c>
    </row>
    <row r="412" spans="1:18">
      <c r="A412" s="49">
        <v>6</v>
      </c>
      <c r="B412" s="49" t="s">
        <v>129</v>
      </c>
      <c r="C412" s="50" t="s">
        <v>195</v>
      </c>
      <c r="D412" s="49" t="s">
        <v>104</v>
      </c>
      <c r="E412" s="49">
        <v>1</v>
      </c>
      <c r="F412" s="49" t="s">
        <v>126</v>
      </c>
      <c r="G412" s="56" t="s">
        <v>132</v>
      </c>
      <c r="H412" s="49" t="s">
        <v>103</v>
      </c>
      <c r="I412" s="49"/>
      <c r="J412" s="49">
        <v>27</v>
      </c>
      <c r="K412" s="49">
        <v>21</v>
      </c>
      <c r="L412" s="49">
        <v>17</v>
      </c>
      <c r="M412" s="49" t="s">
        <v>108</v>
      </c>
      <c r="N412" s="51">
        <f t="shared" si="155"/>
        <v>46.40625</v>
      </c>
      <c r="O412" s="52">
        <f t="shared" si="156"/>
        <v>46.40625</v>
      </c>
      <c r="P412" s="53">
        <f t="shared" si="157"/>
        <v>13.469999999999999</v>
      </c>
      <c r="Q412" s="54">
        <f t="shared" si="158"/>
        <v>29.026262626262625</v>
      </c>
      <c r="R412" s="55">
        <f t="shared" si="159"/>
        <v>31.135650000000002</v>
      </c>
    </row>
    <row r="413" spans="1:18">
      <c r="A413" s="49">
        <v>7</v>
      </c>
      <c r="B413" s="49" t="s">
        <v>141</v>
      </c>
      <c r="C413" s="50" t="s">
        <v>193</v>
      </c>
      <c r="D413" s="49" t="s">
        <v>101</v>
      </c>
      <c r="E413" s="49">
        <v>1</v>
      </c>
      <c r="F413" s="49" t="s">
        <v>214</v>
      </c>
      <c r="G413" s="56" t="s">
        <v>132</v>
      </c>
      <c r="H413" s="49" t="s">
        <v>103</v>
      </c>
      <c r="I413" s="49"/>
      <c r="J413" s="49">
        <v>27</v>
      </c>
      <c r="K413" s="49">
        <v>21</v>
      </c>
      <c r="L413" s="49">
        <v>22</v>
      </c>
      <c r="M413" s="49" t="s">
        <v>108</v>
      </c>
      <c r="N413" s="51">
        <f t="shared" si="155"/>
        <v>0</v>
      </c>
      <c r="O413" s="52">
        <f t="shared" si="156"/>
        <v>0</v>
      </c>
      <c r="P413" s="53">
        <f t="shared" si="157"/>
        <v>0</v>
      </c>
      <c r="Q413" s="54">
        <f t="shared" si="158"/>
        <v>0</v>
      </c>
      <c r="R413" s="55">
        <f>IF(Q413&lt;=30,O413+P413,O413+O413*0.3)*IF(G413=1,0.4,IF(G413=2,0.75,IF(G413="1 (kas 4 m. 1 k. nerengiamos)",0.52,1)))*IF(D413="olimpinė",1,IF(M413="Ne",0.5,1))*IF(D413="olimpinė",1,IF(J413&lt;8,0,1))*E413*IF(D413="olimpinė",1,IF(K413&lt;16,0,1))*IF(I413&lt;=1,1,1/I413)*IF(OR(A386="Lietuvos lengvosios atletikos federacija",A386="Lietuvos šaudymo sporto sąjunga"),1.01,1)*IF(OR(A386="Lietuvos dviračių sporto federacija",A386="Lietuvos biatlono federacija",A386=" Lietuvos nacionalinė slidinėjimo asociacija"),1.03,1)*IF(OR(A386="Lietuvos baidarių ir kanojų irklavimo federacija",A386="Lietuvos buriuotojų sąjunga",A386="Lietuvos irklavimo federacija"),1.04,1)*IF(OR(A386="Lietuvos aeroklubas",A386="Lietuvos automobilių sporto federacija",A386="Lietuvos motociklų sporto federacija",A386="Lietuvos motorlaivių federacija",A386="Lietuvos žirginio sporto federacija"),1.09,1)</f>
        <v>0</v>
      </c>
    </row>
    <row r="414" spans="1:18">
      <c r="A414" s="49">
        <v>8</v>
      </c>
      <c r="B414" s="49" t="s">
        <v>141</v>
      </c>
      <c r="C414" s="50" t="s">
        <v>194</v>
      </c>
      <c r="D414" s="49" t="s">
        <v>101</v>
      </c>
      <c r="E414" s="49">
        <v>1</v>
      </c>
      <c r="F414" s="49" t="s">
        <v>214</v>
      </c>
      <c r="G414" s="56" t="s">
        <v>132</v>
      </c>
      <c r="H414" s="49" t="s">
        <v>103</v>
      </c>
      <c r="I414" s="49"/>
      <c r="J414" s="49">
        <v>27</v>
      </c>
      <c r="K414" s="49">
        <v>21</v>
      </c>
      <c r="L414" s="49">
        <v>22</v>
      </c>
      <c r="M414" s="49" t="s">
        <v>108</v>
      </c>
      <c r="N414" s="51">
        <f t="shared" si="155"/>
        <v>0</v>
      </c>
      <c r="O414" s="52">
        <f t="shared" si="156"/>
        <v>0</v>
      </c>
      <c r="P414" s="53">
        <f t="shared" si="157"/>
        <v>0</v>
      </c>
      <c r="Q414" s="54">
        <f t="shared" si="158"/>
        <v>0</v>
      </c>
      <c r="R414" s="55">
        <f>IF(Q414&lt;=30,O414+P414,O414+O414*0.3)*IF(G414=1,0.4,IF(G414=2,0.75,IF(G414="1 (kas 4 m. 1 k. nerengiamos)",0.52,1)))*IF(D414="olimpinė",1,IF(M414="Ne",0.5,1))*IF(D414="olimpinė",1,IF(J414&lt;8,0,1))*E414*IF(D414="olimpinė",1,IF(K414&lt;16,0,1))*IF(I414&lt;=1,1,1/I414)*IF(OR(A387="Lietuvos lengvosios atletikos federacija",A387="Lietuvos šaudymo sporto sąjunga"),1.01,1)*IF(OR(A387="Lietuvos dviračių sporto federacija",A387="Lietuvos biatlono federacija",A387=" Lietuvos nacionalinė slidinėjimo asociacija"),1.03,1)*IF(OR(A387="Lietuvos baidarių ir kanojų irklavimo federacija",A387="Lietuvos buriuotojų sąjunga",A387="Lietuvos irklavimo federacija"),1.04,1)*IF(OR(A387="Lietuvos aeroklubas",A387="Lietuvos automobilių sporto federacija",A387="Lietuvos motociklų sporto federacija",A387="Lietuvos motorlaivių federacija",A387="Lietuvos žirginio sporto federacija"),1.09,1)</f>
        <v>0</v>
      </c>
    </row>
    <row r="415" spans="1:18">
      <c r="A415" s="49">
        <v>9</v>
      </c>
      <c r="B415" s="49" t="s">
        <v>141</v>
      </c>
      <c r="C415" s="50" t="s">
        <v>195</v>
      </c>
      <c r="D415" s="49" t="s">
        <v>104</v>
      </c>
      <c r="E415" s="49">
        <v>1</v>
      </c>
      <c r="F415" s="49" t="s">
        <v>126</v>
      </c>
      <c r="G415" s="56" t="s">
        <v>132</v>
      </c>
      <c r="H415" s="49" t="s">
        <v>103</v>
      </c>
      <c r="I415" s="49"/>
      <c r="J415" s="49">
        <v>27</v>
      </c>
      <c r="K415" s="49">
        <v>21</v>
      </c>
      <c r="L415" s="49">
        <v>22</v>
      </c>
      <c r="M415" s="49" t="s">
        <v>108</v>
      </c>
      <c r="N415" s="51">
        <f t="shared" si="155"/>
        <v>36.935156249999999</v>
      </c>
      <c r="O415" s="52">
        <f t="shared" si="156"/>
        <v>0</v>
      </c>
      <c r="P415" s="53">
        <f t="shared" si="157"/>
        <v>0</v>
      </c>
      <c r="Q415" s="54">
        <f t="shared" si="158"/>
        <v>0</v>
      </c>
      <c r="R415" s="55">
        <f>IF(Q415&lt;=30,O415+P415,O415+O415*0.3)*IF(G415=1,0.4,IF(G415=2,0.75,IF(G415="1 (kas 4 m. 1 k. nerengiamos)",0.52,1)))*IF(D415="olimpinė",1,IF(M415="Ne",0.5,1))*IF(D415="olimpinė",1,IF(J415&lt;8,0,1))*E415*IF(D415="olimpinė",1,IF(K415&lt;16,0,1))*IF(I415&lt;=1,1,1/I415)*IF(OR(A403="Lietuvos lengvosios atletikos federacija",A403="Lietuvos šaudymo sporto sąjunga"),1.01,1)*IF(OR(A403="Lietuvos dviračių sporto federacija",A403="Lietuvos biatlono federacija",A403=" Lietuvos nacionalinė slidinėjimo asociacija"),1.03,1)*IF(OR(A403="Lietuvos baidarių ir kanojų irklavimo federacija",A403="Lietuvos buriuotojų sąjunga",A403="Lietuvos irklavimo federacija"),1.04,1)*IF(OR(A403="Lietuvos aeroklubas",A403="Lietuvos automobilių sporto federacija",A403="Lietuvos motociklų sporto federacija",A403="Lietuvos motorlaivių federacija",A403="Lietuvos žirginio sporto federacija"),1.09,1)</f>
        <v>0</v>
      </c>
    </row>
    <row r="416" spans="1:18">
      <c r="A416" s="49">
        <v>10</v>
      </c>
      <c r="B416" s="49" t="s">
        <v>122</v>
      </c>
      <c r="C416" s="50" t="s">
        <v>193</v>
      </c>
      <c r="D416" s="49" t="s">
        <v>101</v>
      </c>
      <c r="E416" s="49">
        <v>1</v>
      </c>
      <c r="F416" s="49" t="s">
        <v>214</v>
      </c>
      <c r="G416" s="56" t="s">
        <v>132</v>
      </c>
      <c r="H416" s="49" t="s">
        <v>103</v>
      </c>
      <c r="I416" s="49"/>
      <c r="J416" s="49">
        <v>20</v>
      </c>
      <c r="K416" s="49">
        <v>17</v>
      </c>
      <c r="L416" s="49">
        <v>19</v>
      </c>
      <c r="M416" s="49" t="s">
        <v>108</v>
      </c>
      <c r="N416" s="51">
        <f t="shared" si="155"/>
        <v>0</v>
      </c>
      <c r="O416" s="52">
        <f t="shared" si="156"/>
        <v>0</v>
      </c>
      <c r="P416" s="53">
        <f t="shared" si="157"/>
        <v>0</v>
      </c>
      <c r="Q416" s="54">
        <f t="shared" si="158"/>
        <v>0</v>
      </c>
      <c r="R416" s="55">
        <f>IF(Q416&lt;=30,O416+P416,O416+O416*0.3)*IF(G416=1,0.4,IF(G416=2,0.75,IF(G416="1 (kas 4 m. 1 k. nerengiamos)",0.52,1)))*IF(D416="olimpinė",1,IF(M416="Ne",0.5,1))*IF(D416="olimpinė",1,IF(J416&lt;8,0,1))*E416*IF(D416="olimpinė",1,IF(K416&lt;16,0,1))*IF(I416&lt;=1,1,1/I416)*IF(OR(A404="Lietuvos lengvosios atletikos federacija",A404="Lietuvos šaudymo sporto sąjunga"),1.01,1)*IF(OR(A404="Lietuvos dviračių sporto federacija",A404="Lietuvos biatlono federacija",A404=" Lietuvos nacionalinė slidinėjimo asociacija"),1.03,1)*IF(OR(A404="Lietuvos baidarių ir kanojų irklavimo federacija",A404="Lietuvos buriuotojų sąjunga",A404="Lietuvos irklavimo federacija"),1.04,1)*IF(OR(A404="Lietuvos aeroklubas",A404="Lietuvos automobilių sporto federacija",A404="Lietuvos motociklų sporto federacija",A404="Lietuvos motorlaivių federacija",A404="Lietuvos žirginio sporto federacija"),1.09,1)</f>
        <v>0</v>
      </c>
    </row>
    <row r="417" spans="1:18">
      <c r="A417" s="49">
        <v>11</v>
      </c>
      <c r="B417" s="49" t="s">
        <v>122</v>
      </c>
      <c r="C417" s="50" t="s">
        <v>194</v>
      </c>
      <c r="D417" s="49" t="s">
        <v>101</v>
      </c>
      <c r="E417" s="49">
        <v>1</v>
      </c>
      <c r="F417" s="49" t="s">
        <v>214</v>
      </c>
      <c r="G417" s="56" t="s">
        <v>132</v>
      </c>
      <c r="H417" s="49" t="s">
        <v>103</v>
      </c>
      <c r="I417" s="49"/>
      <c r="J417" s="49">
        <v>20</v>
      </c>
      <c r="K417" s="49">
        <v>17</v>
      </c>
      <c r="L417" s="49">
        <v>19</v>
      </c>
      <c r="M417" s="49" t="s">
        <v>108</v>
      </c>
      <c r="N417" s="51">
        <f t="shared" si="155"/>
        <v>0</v>
      </c>
      <c r="O417" s="52">
        <f t="shared" si="156"/>
        <v>0</v>
      </c>
      <c r="P417" s="53">
        <f t="shared" si="157"/>
        <v>0</v>
      </c>
      <c r="Q417" s="54">
        <f t="shared" si="158"/>
        <v>0</v>
      </c>
      <c r="R417" s="55">
        <f>IF(Q417&lt;=30,O417+P417,O417+O417*0.3)*IF(G417=1,0.4,IF(G417=2,0.75,IF(G417="1 (kas 4 m. 1 k. nerengiamos)",0.52,1)))*IF(D417="olimpinė",1,IF(M417="Ne",0.5,1))*IF(D417="olimpinė",1,IF(J417&lt;8,0,1))*E417*IF(D417="olimpinė",1,IF(K417&lt;16,0,1))*IF(I417&lt;=1,1,1/I417)*IF(OR(A405="Lietuvos lengvosios atletikos federacija",A405="Lietuvos šaudymo sporto sąjunga"),1.01,1)*IF(OR(A405="Lietuvos dviračių sporto federacija",A405="Lietuvos biatlono federacija",A405=" Lietuvos nacionalinė slidinėjimo asociacija"),1.03,1)*IF(OR(A405="Lietuvos baidarių ir kanojų irklavimo federacija",A405="Lietuvos buriuotojų sąjunga",A405="Lietuvos irklavimo federacija"),1.04,1)*IF(OR(A405="Lietuvos aeroklubas",A405="Lietuvos automobilių sporto federacija",A405="Lietuvos motociklų sporto federacija",A405="Lietuvos motorlaivių federacija",A405="Lietuvos žirginio sporto federacija"),1.09,1)</f>
        <v>0</v>
      </c>
    </row>
    <row r="418" spans="1:18">
      <c r="A418" s="49">
        <v>12</v>
      </c>
      <c r="B418" s="49" t="s">
        <v>122</v>
      </c>
      <c r="C418" s="50" t="s">
        <v>195</v>
      </c>
      <c r="D418" s="49" t="s">
        <v>104</v>
      </c>
      <c r="E418" s="49">
        <v>1</v>
      </c>
      <c r="F418" s="49" t="s">
        <v>126</v>
      </c>
      <c r="G418" s="56" t="s">
        <v>132</v>
      </c>
      <c r="H418" s="49" t="s">
        <v>103</v>
      </c>
      <c r="I418" s="49"/>
      <c r="J418" s="49">
        <v>20</v>
      </c>
      <c r="K418" s="49">
        <v>17</v>
      </c>
      <c r="L418" s="49">
        <v>19</v>
      </c>
      <c r="M418" s="49" t="s">
        <v>108</v>
      </c>
      <c r="N418" s="51">
        <f t="shared" si="155"/>
        <v>31.568749999999998</v>
      </c>
      <c r="O418" s="52">
        <f t="shared" si="156"/>
        <v>0</v>
      </c>
      <c r="P418" s="53">
        <f t="shared" si="157"/>
        <v>0</v>
      </c>
      <c r="Q418" s="54">
        <f t="shared" si="158"/>
        <v>0</v>
      </c>
      <c r="R418" s="55">
        <f>IF(Q418&lt;=30,O418+P418,O418+O418*0.3)*IF(G418=1,0.4,IF(G418=2,0.75,IF(G418="1 (kas 4 m. 1 k. nerengiamos)",0.52,1)))*IF(D418="olimpinė",1,IF(M418="Ne",0.5,1))*IF(D418="olimpinė",1,IF(J418&lt;8,0,1))*E418*IF(D418="olimpinė",1,IF(K418&lt;16,0,1))*IF(I418&lt;=1,1,1/I418)*IF(OR(A406="Lietuvos lengvosios atletikos federacija",A406="Lietuvos šaudymo sporto sąjunga"),1.01,1)*IF(OR(A406="Lietuvos dviračių sporto federacija",A406="Lietuvos biatlono federacija",A406=" Lietuvos nacionalinė slidinėjimo asociacija"),1.03,1)*IF(OR(A406="Lietuvos baidarių ir kanojų irklavimo federacija",A406="Lietuvos buriuotojų sąjunga",A406="Lietuvos irklavimo federacija"),1.04,1)*IF(OR(A406="Lietuvos aeroklubas",A406="Lietuvos automobilių sporto federacija",A406="Lietuvos motociklų sporto federacija",A406="Lietuvos motorlaivių federacija",A406="Lietuvos žirginio sporto federacija"),1.09,1)</f>
        <v>0</v>
      </c>
    </row>
    <row r="419" spans="1:18">
      <c r="A419" s="102" t="s">
        <v>3</v>
      </c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4"/>
      <c r="R419" s="55">
        <f>SUM(R407:R418)</f>
        <v>209.43689000000001</v>
      </c>
    </row>
    <row r="420" spans="1:18">
      <c r="A420" s="107" t="s">
        <v>2</v>
      </c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9"/>
      <c r="R420" s="101">
        <f>SUM(R419,R402,R387,R372,R357,R343,R318,R295,R281,R267,R253,R239,R219,R219,R220,R201,R170,R139,R125,R111,R95,R70,R50,R22)</f>
        <v>1367.9640766666669</v>
      </c>
    </row>
    <row r="421" spans="1:18">
      <c r="A421" s="110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2"/>
      <c r="R421" s="101"/>
    </row>
    <row r="422" spans="1:18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8"/>
      <c r="O422" s="58"/>
      <c r="P422" s="58"/>
      <c r="Q422" s="58"/>
      <c r="R422" s="59"/>
    </row>
    <row r="423" spans="1:18" ht="15.6">
      <c r="A423" s="60"/>
    </row>
    <row r="424" spans="1:18" ht="15.6">
      <c r="A424" s="61" t="s">
        <v>96</v>
      </c>
      <c r="B424" s="62"/>
      <c r="C424" s="62"/>
      <c r="D424" s="62"/>
      <c r="E424" s="62"/>
      <c r="F424" s="63"/>
      <c r="G424" s="63"/>
    </row>
    <row r="425" spans="1:18" ht="14.4">
      <c r="A425" s="62"/>
      <c r="B425" s="62"/>
      <c r="C425" s="62"/>
      <c r="D425" s="62"/>
      <c r="E425" s="62"/>
      <c r="F425" s="63"/>
      <c r="G425" s="63"/>
    </row>
    <row r="426" spans="1:18" ht="15.6">
      <c r="A426" s="61" t="s">
        <v>215</v>
      </c>
      <c r="B426" s="62"/>
      <c r="C426" s="62"/>
      <c r="D426" s="62"/>
      <c r="E426" s="62"/>
      <c r="F426" s="63"/>
      <c r="G426" s="63"/>
      <c r="I426" s="40" t="s">
        <v>216</v>
      </c>
    </row>
    <row r="427" spans="1:18" ht="15.6">
      <c r="A427" s="64" t="s">
        <v>210</v>
      </c>
      <c r="B427" s="62"/>
      <c r="C427" s="62"/>
      <c r="D427" s="62"/>
      <c r="E427" s="62"/>
      <c r="F427" s="63"/>
      <c r="G427" s="63"/>
    </row>
    <row r="428" spans="1:18" ht="14.4">
      <c r="A428" s="64" t="s">
        <v>97</v>
      </c>
      <c r="B428" s="62"/>
      <c r="C428" s="62"/>
      <c r="D428" s="62"/>
      <c r="E428" s="62"/>
      <c r="F428" s="63"/>
      <c r="G428" s="63"/>
    </row>
  </sheetData>
  <mergeCells count="111">
    <mergeCell ref="A2:Q2"/>
    <mergeCell ref="A3:Q3"/>
    <mergeCell ref="A5:A7"/>
    <mergeCell ref="B5:B7"/>
    <mergeCell ref="C5:C7"/>
    <mergeCell ref="D5:D7"/>
    <mergeCell ref="E5:E7"/>
    <mergeCell ref="F5:O5"/>
    <mergeCell ref="P5:P7"/>
    <mergeCell ref="Q5:Q7"/>
    <mergeCell ref="O6:O7"/>
    <mergeCell ref="A9:P9"/>
    <mergeCell ref="A10:P10"/>
    <mergeCell ref="A11:P11"/>
    <mergeCell ref="A22:Q22"/>
    <mergeCell ref="A23:P23"/>
    <mergeCell ref="R5:R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70:Q70"/>
    <mergeCell ref="A71:P71"/>
    <mergeCell ref="A72:P72"/>
    <mergeCell ref="A73:P73"/>
    <mergeCell ref="A95:Q95"/>
    <mergeCell ref="A96:P96"/>
    <mergeCell ref="A24:P24"/>
    <mergeCell ref="A25:P25"/>
    <mergeCell ref="A50:Q50"/>
    <mergeCell ref="A51:P51"/>
    <mergeCell ref="A52:P52"/>
    <mergeCell ref="A53:P53"/>
    <mergeCell ref="A125:Q125"/>
    <mergeCell ref="A126:P126"/>
    <mergeCell ref="A127:P127"/>
    <mergeCell ref="A128:P128"/>
    <mergeCell ref="A139:Q139"/>
    <mergeCell ref="A140:P140"/>
    <mergeCell ref="A97:P97"/>
    <mergeCell ref="A98:P98"/>
    <mergeCell ref="A111:Q111"/>
    <mergeCell ref="A112:P112"/>
    <mergeCell ref="A113:P113"/>
    <mergeCell ref="A114:P114"/>
    <mergeCell ref="A201:Q201"/>
    <mergeCell ref="A202:P202"/>
    <mergeCell ref="A203:P203"/>
    <mergeCell ref="A204:P204"/>
    <mergeCell ref="A220:Q220"/>
    <mergeCell ref="A221:P221"/>
    <mergeCell ref="A141:P141"/>
    <mergeCell ref="A142:P142"/>
    <mergeCell ref="A170:Q170"/>
    <mergeCell ref="A171:P171"/>
    <mergeCell ref="A172:P172"/>
    <mergeCell ref="A173:P173"/>
    <mergeCell ref="A253:Q253"/>
    <mergeCell ref="A254:P254"/>
    <mergeCell ref="A255:P255"/>
    <mergeCell ref="A256:P256"/>
    <mergeCell ref="A267:Q267"/>
    <mergeCell ref="A268:P268"/>
    <mergeCell ref="A222:P222"/>
    <mergeCell ref="A223:P223"/>
    <mergeCell ref="A239:Q239"/>
    <mergeCell ref="A240:P240"/>
    <mergeCell ref="A241:P241"/>
    <mergeCell ref="A242:P242"/>
    <mergeCell ref="A295:Q295"/>
    <mergeCell ref="A296:P296"/>
    <mergeCell ref="A297:P297"/>
    <mergeCell ref="A298:P298"/>
    <mergeCell ref="A318:Q318"/>
    <mergeCell ref="A319:P319"/>
    <mergeCell ref="A269:P269"/>
    <mergeCell ref="A270:P270"/>
    <mergeCell ref="A281:Q281"/>
    <mergeCell ref="A282:P282"/>
    <mergeCell ref="A283:P283"/>
    <mergeCell ref="A284:P284"/>
    <mergeCell ref="A357:Q357"/>
    <mergeCell ref="A359:P359"/>
    <mergeCell ref="A360:P360"/>
    <mergeCell ref="A361:P361"/>
    <mergeCell ref="A372:Q372"/>
    <mergeCell ref="A374:P374"/>
    <mergeCell ref="A320:P320"/>
    <mergeCell ref="A321:P321"/>
    <mergeCell ref="A343:Q343"/>
    <mergeCell ref="A344:P344"/>
    <mergeCell ref="A345:P345"/>
    <mergeCell ref="A346:P346"/>
    <mergeCell ref="R420:R421"/>
    <mergeCell ref="A402:Q402"/>
    <mergeCell ref="A404:P404"/>
    <mergeCell ref="A405:P405"/>
    <mergeCell ref="A406:P406"/>
    <mergeCell ref="A419:Q419"/>
    <mergeCell ref="A420:Q421"/>
    <mergeCell ref="A375:P375"/>
    <mergeCell ref="A376:P376"/>
    <mergeCell ref="A387:Q387"/>
    <mergeCell ref="A389:P389"/>
    <mergeCell ref="A390:P390"/>
    <mergeCell ref="A391:P391"/>
  </mergeCells>
  <pageMargins left="0.39" right="0.38" top="0.47244094488188981" bottom="0.39370078740157483" header="0.31496062992125984" footer="0.31496062992125984"/>
  <pageSetup paperSize="9" scale="6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>
      <selection activeCell="AA6" sqref="AA6"/>
    </sheetView>
  </sheetViews>
  <sheetFormatPr defaultRowHeight="14.4"/>
  <cols>
    <col min="1" max="1" width="49.88671875" customWidth="1"/>
  </cols>
  <sheetData>
    <row r="1" spans="1:1">
      <c r="A1" s="25" t="s">
        <v>6</v>
      </c>
    </row>
    <row r="2" spans="1:1" s="27" customFormat="1" ht="15" customHeight="1">
      <c r="A2" s="26" t="s">
        <v>80</v>
      </c>
    </row>
    <row r="3" spans="1:1" s="27" customFormat="1" ht="15" customHeight="1">
      <c r="A3" s="26" t="s">
        <v>7</v>
      </c>
    </row>
    <row r="4" spans="1:1" s="27" customFormat="1" ht="15" customHeight="1">
      <c r="A4" s="26" t="s">
        <v>8</v>
      </c>
    </row>
    <row r="5" spans="1:1" s="27" customFormat="1" ht="15" customHeight="1">
      <c r="A5" s="26" t="s">
        <v>9</v>
      </c>
    </row>
    <row r="6" spans="1:1" s="27" customFormat="1" ht="15" customHeight="1">
      <c r="A6" s="26" t="s">
        <v>10</v>
      </c>
    </row>
    <row r="7" spans="1:1" s="27" customFormat="1" ht="15" customHeight="1">
      <c r="A7" s="26" t="s">
        <v>11</v>
      </c>
    </row>
    <row r="8" spans="1:1" s="27" customFormat="1" ht="15" customHeight="1">
      <c r="A8" s="26" t="s">
        <v>12</v>
      </c>
    </row>
    <row r="9" spans="1:1" s="27" customFormat="1" ht="15" customHeight="1">
      <c r="A9" s="26" t="s">
        <v>13</v>
      </c>
    </row>
    <row r="10" spans="1:1" s="27" customFormat="1" ht="15" customHeight="1">
      <c r="A10" s="26" t="s">
        <v>14</v>
      </c>
    </row>
    <row r="11" spans="1:1" s="27" customFormat="1" ht="15" customHeight="1">
      <c r="A11" s="26" t="s">
        <v>15</v>
      </c>
    </row>
    <row r="12" spans="1:1" s="27" customFormat="1" ht="15" customHeight="1">
      <c r="A12" s="26" t="s">
        <v>16</v>
      </c>
    </row>
    <row r="13" spans="1:1" s="27" customFormat="1" ht="15" customHeight="1">
      <c r="A13" s="26" t="s">
        <v>17</v>
      </c>
    </row>
    <row r="14" spans="1:1" s="27" customFormat="1" ht="15" customHeight="1">
      <c r="A14" s="26" t="s">
        <v>18</v>
      </c>
    </row>
    <row r="15" spans="1:1" s="27" customFormat="1" ht="15" customHeight="1">
      <c r="A15" s="26" t="s">
        <v>19</v>
      </c>
    </row>
    <row r="16" spans="1:1" s="27" customFormat="1" ht="15" customHeight="1">
      <c r="A16" s="26" t="s">
        <v>20</v>
      </c>
    </row>
    <row r="17" spans="1:1" s="27" customFormat="1" ht="15" customHeight="1">
      <c r="A17" s="26" t="s">
        <v>21</v>
      </c>
    </row>
    <row r="18" spans="1:1" s="27" customFormat="1" ht="15" customHeight="1">
      <c r="A18" s="26" t="s">
        <v>22</v>
      </c>
    </row>
    <row r="19" spans="1:1" s="27" customFormat="1" ht="15" customHeight="1">
      <c r="A19" s="26" t="s">
        <v>23</v>
      </c>
    </row>
    <row r="20" spans="1:1" s="27" customFormat="1" ht="15" customHeight="1">
      <c r="A20" s="26" t="s">
        <v>24</v>
      </c>
    </row>
    <row r="21" spans="1:1" s="27" customFormat="1" ht="15" customHeight="1">
      <c r="A21" s="26" t="s">
        <v>25</v>
      </c>
    </row>
    <row r="22" spans="1:1" s="27" customFormat="1" ht="15" customHeight="1">
      <c r="A22" s="26" t="s">
        <v>26</v>
      </c>
    </row>
    <row r="23" spans="1:1" s="27" customFormat="1" ht="15" customHeight="1">
      <c r="A23" s="26" t="s">
        <v>27</v>
      </c>
    </row>
    <row r="24" spans="1:1" s="27" customFormat="1" ht="15" customHeight="1">
      <c r="A24" s="26" t="s">
        <v>28</v>
      </c>
    </row>
    <row r="25" spans="1:1" s="27" customFormat="1" ht="15" customHeight="1">
      <c r="A25" s="26" t="s">
        <v>29</v>
      </c>
    </row>
    <row r="26" spans="1:1" s="27" customFormat="1" ht="15" customHeight="1">
      <c r="A26" s="26" t="s">
        <v>30</v>
      </c>
    </row>
    <row r="27" spans="1:1" s="27" customFormat="1" ht="15" customHeight="1">
      <c r="A27" s="26" t="s">
        <v>31</v>
      </c>
    </row>
    <row r="28" spans="1:1" s="27" customFormat="1" ht="15" customHeight="1">
      <c r="A28" s="26" t="s">
        <v>32</v>
      </c>
    </row>
    <row r="29" spans="1:1" s="27" customFormat="1" ht="15" customHeight="1">
      <c r="A29" s="26" t="s">
        <v>33</v>
      </c>
    </row>
    <row r="30" spans="1:1" s="27" customFormat="1" ht="15" customHeight="1">
      <c r="A30" s="26" t="s">
        <v>34</v>
      </c>
    </row>
    <row r="31" spans="1:1" s="27" customFormat="1" ht="15" customHeight="1">
      <c r="A31" s="26" t="s">
        <v>35</v>
      </c>
    </row>
    <row r="32" spans="1:1" s="27" customFormat="1" ht="15" customHeight="1">
      <c r="A32" s="26" t="s">
        <v>36</v>
      </c>
    </row>
    <row r="33" spans="1:1" s="27" customFormat="1" ht="15" customHeight="1">
      <c r="A33" s="26" t="s">
        <v>37</v>
      </c>
    </row>
    <row r="34" spans="1:1" s="27" customFormat="1" ht="15" customHeight="1">
      <c r="A34" s="26" t="s">
        <v>38</v>
      </c>
    </row>
    <row r="35" spans="1:1" s="27" customFormat="1" ht="15" customHeight="1">
      <c r="A35" s="26" t="s">
        <v>39</v>
      </c>
    </row>
    <row r="36" spans="1:1" s="27" customFormat="1" ht="15" customHeight="1">
      <c r="A36" s="26" t="s">
        <v>40</v>
      </c>
    </row>
    <row r="37" spans="1:1" s="27" customFormat="1" ht="15" customHeight="1">
      <c r="A37" s="26" t="s">
        <v>41</v>
      </c>
    </row>
    <row r="38" spans="1:1" s="27" customFormat="1" ht="15" customHeight="1">
      <c r="A38" s="26" t="s">
        <v>42</v>
      </c>
    </row>
    <row r="39" spans="1:1" s="27" customFormat="1" ht="15" customHeight="1">
      <c r="A39" s="26" t="s">
        <v>43</v>
      </c>
    </row>
    <row r="40" spans="1:1" s="27" customFormat="1" ht="15" customHeight="1">
      <c r="A40" s="26" t="s">
        <v>44</v>
      </c>
    </row>
    <row r="41" spans="1:1" s="27" customFormat="1" ht="15" customHeight="1">
      <c r="A41" s="26" t="s">
        <v>45</v>
      </c>
    </row>
    <row r="42" spans="1:1" s="27" customFormat="1" ht="15" customHeight="1">
      <c r="A42" s="26" t="s">
        <v>46</v>
      </c>
    </row>
    <row r="43" spans="1:1" s="27" customFormat="1" ht="15" customHeight="1">
      <c r="A43" s="26" t="s">
        <v>47</v>
      </c>
    </row>
    <row r="44" spans="1:1" s="27" customFormat="1" ht="15" customHeight="1">
      <c r="A44" s="26" t="s">
        <v>48</v>
      </c>
    </row>
    <row r="45" spans="1:1" s="27" customFormat="1" ht="15" customHeight="1">
      <c r="A45" s="26" t="s">
        <v>49</v>
      </c>
    </row>
    <row r="46" spans="1:1" s="27" customFormat="1" ht="15" customHeight="1">
      <c r="A46" s="26" t="s">
        <v>50</v>
      </c>
    </row>
    <row r="47" spans="1:1" s="27" customFormat="1" ht="15" customHeight="1">
      <c r="A47" s="26" t="s">
        <v>51</v>
      </c>
    </row>
    <row r="48" spans="1:1" s="27" customFormat="1" ht="15" customHeight="1">
      <c r="A48" s="26" t="s">
        <v>52</v>
      </c>
    </row>
    <row r="49" spans="1:1" s="27" customFormat="1" ht="15" customHeight="1">
      <c r="A49" s="26" t="s">
        <v>53</v>
      </c>
    </row>
    <row r="50" spans="1:1" s="27" customFormat="1" ht="15" customHeight="1">
      <c r="A50" s="26" t="s">
        <v>54</v>
      </c>
    </row>
    <row r="51" spans="1:1" s="27" customFormat="1" ht="15" customHeight="1">
      <c r="A51" s="26" t="s">
        <v>55</v>
      </c>
    </row>
    <row r="52" spans="1:1" s="27" customFormat="1" ht="15" customHeight="1">
      <c r="A52" s="26" t="s">
        <v>56</v>
      </c>
    </row>
    <row r="53" spans="1:1" s="27" customFormat="1" ht="15" customHeight="1">
      <c r="A53" s="26" t="s">
        <v>57</v>
      </c>
    </row>
    <row r="54" spans="1:1" s="27" customFormat="1" ht="15" customHeight="1">
      <c r="A54" s="26" t="s">
        <v>58</v>
      </c>
    </row>
    <row r="55" spans="1:1" s="27" customFormat="1" ht="15" customHeight="1">
      <c r="A55" s="26" t="s">
        <v>59</v>
      </c>
    </row>
    <row r="56" spans="1:1" s="27" customFormat="1" ht="15" customHeight="1">
      <c r="A56" s="26" t="s">
        <v>60</v>
      </c>
    </row>
    <row r="57" spans="1:1" s="27" customFormat="1" ht="15" customHeight="1">
      <c r="A57" s="26" t="s">
        <v>61</v>
      </c>
    </row>
    <row r="58" spans="1:1" s="27" customFormat="1" ht="15" customHeight="1">
      <c r="A58" s="26" t="s">
        <v>62</v>
      </c>
    </row>
    <row r="59" spans="1:1" s="27" customFormat="1" ht="15" customHeight="1">
      <c r="A59" s="26" t="s">
        <v>63</v>
      </c>
    </row>
    <row r="60" spans="1:1" s="27" customFormat="1" ht="15" customHeight="1">
      <c r="A60" s="26" t="s">
        <v>64</v>
      </c>
    </row>
    <row r="61" spans="1:1" s="27" customFormat="1" ht="15" customHeight="1">
      <c r="A61" s="26" t="s">
        <v>65</v>
      </c>
    </row>
    <row r="62" spans="1:1" s="27" customFormat="1" ht="15" customHeight="1">
      <c r="A62" s="26" t="s">
        <v>66</v>
      </c>
    </row>
    <row r="63" spans="1:1" s="27" customFormat="1" ht="15" customHeight="1">
      <c r="A63" s="26" t="s">
        <v>67</v>
      </c>
    </row>
    <row r="64" spans="1:1" s="27" customFormat="1" ht="15" customHeight="1">
      <c r="A64" s="26" t="s">
        <v>68</v>
      </c>
    </row>
    <row r="65" spans="1:1" s="27" customFormat="1" ht="15" customHeight="1">
      <c r="A65" s="26" t="s">
        <v>69</v>
      </c>
    </row>
    <row r="66" spans="1:1" s="27" customFormat="1" ht="15" customHeight="1">
      <c r="A66" s="26" t="s">
        <v>70</v>
      </c>
    </row>
    <row r="67" spans="1:1" s="27" customFormat="1" ht="15" customHeight="1">
      <c r="A67" s="26" t="s">
        <v>71</v>
      </c>
    </row>
    <row r="68" spans="1:1" s="27" customFormat="1" ht="15" customHeight="1">
      <c r="A68" s="26" t="s">
        <v>72</v>
      </c>
    </row>
    <row r="69" spans="1:1" s="27" customFormat="1" ht="15" customHeight="1">
      <c r="A69" s="26" t="s">
        <v>73</v>
      </c>
    </row>
    <row r="70" spans="1:1" s="27" customFormat="1" ht="15" customHeight="1">
      <c r="A70" s="26" t="s">
        <v>74</v>
      </c>
    </row>
    <row r="71" spans="1:1" s="27" customFormat="1" ht="15" customHeight="1">
      <c r="A71" s="26" t="s">
        <v>75</v>
      </c>
    </row>
    <row r="72" spans="1:1" s="27" customFormat="1" ht="15" customHeight="1">
      <c r="A72" s="26" t="s">
        <v>76</v>
      </c>
    </row>
    <row r="73" spans="1:1" s="27" customFormat="1" ht="15" customHeight="1">
      <c r="A73" s="26" t="s">
        <v>77</v>
      </c>
    </row>
    <row r="74" spans="1:1" s="27" customFormat="1" ht="15" customHeight="1">
      <c r="A74" s="26" t="s">
        <v>78</v>
      </c>
    </row>
    <row r="75" spans="1:1" s="27" customFormat="1" ht="15" customHeight="1">
      <c r="A75" s="26" t="s">
        <v>79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Federacijos teikimas</vt:lpstr>
      <vt:lpstr>KKSD įvertinti balai</vt:lpstr>
      <vt:lpstr>Pripazintos federacijos</vt:lpstr>
      <vt:lpstr>'Federacijos teikimas'!Print_Area</vt:lpstr>
      <vt:lpstr>'KKSD įvertinti balai'!Print_Area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Gintarė Papartė</cp:lastModifiedBy>
  <cp:lastPrinted>2017-12-13T09:33:08Z</cp:lastPrinted>
  <dcterms:created xsi:type="dcterms:W3CDTF">2013-11-12T13:42:11Z</dcterms:created>
  <dcterms:modified xsi:type="dcterms:W3CDTF">2018-02-05T11:27:44Z</dcterms:modified>
</cp:coreProperties>
</file>